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995"/>
  </bookViews>
  <sheets>
    <sheet name="قائمة المركز المالي" sheetId="1" r:id="rId1"/>
  </sheets>
  <calcPr calcId="144525"/>
</workbook>
</file>

<file path=xl/calcChain.xml><?xml version="1.0" encoding="utf-8"?>
<calcChain xmlns="http://schemas.openxmlformats.org/spreadsheetml/2006/main">
  <c r="Q64" i="1" l="1"/>
  <c r="P64" i="1"/>
  <c r="O64" i="1"/>
  <c r="N64" i="1"/>
  <c r="M64" i="1"/>
  <c r="L64" i="1"/>
  <c r="Q56" i="1"/>
  <c r="M56" i="1"/>
  <c r="M58" i="1" s="1"/>
  <c r="L56" i="1"/>
  <c r="L58" i="1" s="1"/>
  <c r="K56" i="1"/>
  <c r="K58" i="1" s="1"/>
  <c r="J56" i="1"/>
  <c r="J58" i="1" s="1"/>
  <c r="I56" i="1"/>
  <c r="I58" i="1" s="1"/>
  <c r="H56" i="1"/>
  <c r="H58" i="1" s="1"/>
  <c r="G56" i="1"/>
  <c r="G58" i="1" s="1"/>
  <c r="F56" i="1"/>
  <c r="F58" i="1" s="1"/>
  <c r="E56" i="1"/>
  <c r="E58" i="1" s="1"/>
  <c r="D56" i="1"/>
  <c r="D58" i="1" s="1"/>
  <c r="C56" i="1"/>
  <c r="C58" i="1" s="1"/>
  <c r="B56" i="1"/>
  <c r="B58" i="1" s="1"/>
  <c r="P54" i="1"/>
  <c r="P56" i="1" s="1"/>
  <c r="O54" i="1"/>
  <c r="O56" i="1" s="1"/>
  <c r="O52" i="1"/>
  <c r="N52" i="1"/>
  <c r="N56" i="1" s="1"/>
  <c r="N58" i="1" s="1"/>
  <c r="Q42" i="1"/>
  <c r="Q44" i="1" s="1"/>
  <c r="P42" i="1"/>
  <c r="P44" i="1" s="1"/>
  <c r="O42" i="1"/>
  <c r="O44" i="1" s="1"/>
  <c r="N42" i="1"/>
  <c r="N44" i="1" s="1"/>
  <c r="M42" i="1"/>
  <c r="M44" i="1" s="1"/>
  <c r="L42" i="1"/>
  <c r="L44" i="1" s="1"/>
  <c r="K42" i="1"/>
  <c r="K44" i="1" s="1"/>
  <c r="I42" i="1"/>
  <c r="I44" i="1" s="1"/>
  <c r="H42" i="1"/>
  <c r="H44" i="1" s="1"/>
  <c r="G42" i="1"/>
  <c r="G44" i="1" s="1"/>
  <c r="F42" i="1"/>
  <c r="F44" i="1" s="1"/>
  <c r="E42" i="1"/>
  <c r="E44" i="1" s="1"/>
  <c r="D42" i="1"/>
  <c r="D44" i="1" s="1"/>
  <c r="C42" i="1"/>
  <c r="C44" i="1" s="1"/>
  <c r="B42" i="1"/>
  <c r="B44" i="1" s="1"/>
  <c r="J41" i="1"/>
  <c r="J42" i="1" s="1"/>
  <c r="Q36" i="1"/>
  <c r="P36" i="1"/>
  <c r="O36" i="1"/>
  <c r="N36" i="1"/>
  <c r="M36" i="1"/>
  <c r="L36" i="1"/>
  <c r="K36" i="1"/>
  <c r="I36" i="1"/>
  <c r="H36" i="1"/>
  <c r="G36" i="1"/>
  <c r="F36" i="1"/>
  <c r="E36" i="1"/>
  <c r="D36" i="1"/>
  <c r="C36" i="1"/>
  <c r="B36" i="1"/>
  <c r="J29" i="1"/>
  <c r="J36" i="1" s="1"/>
  <c r="Q24" i="1"/>
  <c r="P24" i="1"/>
  <c r="O24" i="1"/>
  <c r="N24" i="1"/>
  <c r="M24" i="1"/>
  <c r="L24" i="1"/>
  <c r="K24" i="1"/>
  <c r="I24" i="1"/>
  <c r="H24" i="1"/>
  <c r="G24" i="1"/>
  <c r="F24" i="1"/>
  <c r="E24" i="1"/>
  <c r="D24" i="1"/>
  <c r="C24" i="1"/>
  <c r="B24" i="1"/>
  <c r="J20" i="1"/>
  <c r="J24" i="1" s="1"/>
  <c r="P60" i="1" l="1"/>
  <c r="P58" i="1"/>
  <c r="C60" i="1"/>
  <c r="C62" i="1" s="1"/>
  <c r="E60" i="1"/>
  <c r="E62" i="1" s="1"/>
  <c r="G60" i="1"/>
  <c r="G62" i="1" s="1"/>
  <c r="I60" i="1"/>
  <c r="I62" i="1" s="1"/>
  <c r="K60" i="1"/>
  <c r="K62" i="1" s="1"/>
  <c r="M60" i="1"/>
  <c r="J44" i="1"/>
  <c r="N60" i="1"/>
  <c r="O60" i="1"/>
  <c r="O58" i="1"/>
  <c r="B60" i="1"/>
  <c r="B62" i="1" s="1"/>
  <c r="D60" i="1"/>
  <c r="D62" i="1" s="1"/>
  <c r="F60" i="1"/>
  <c r="F62" i="1" s="1"/>
  <c r="H60" i="1"/>
  <c r="H62" i="1" s="1"/>
  <c r="J60" i="1"/>
  <c r="J62" i="1" s="1"/>
  <c r="L60" i="1"/>
  <c r="Q60" i="1"/>
  <c r="Q58" i="1"/>
  <c r="L63" i="1" l="1"/>
  <c r="L62" i="1"/>
  <c r="N63" i="1"/>
  <c r="N62" i="1"/>
  <c r="M63" i="1"/>
  <c r="M62" i="1"/>
  <c r="Q63" i="1"/>
  <c r="Q62" i="1"/>
  <c r="O63" i="1"/>
  <c r="O62" i="1"/>
  <c r="P63" i="1"/>
  <c r="P62" i="1"/>
</calcChain>
</file>

<file path=xl/sharedStrings.xml><?xml version="1.0" encoding="utf-8"?>
<sst xmlns="http://schemas.openxmlformats.org/spreadsheetml/2006/main" count="162" uniqueCount="103">
  <si>
    <t xml:space="preserve">بنك سورية الدولي الإسلامي </t>
  </si>
  <si>
    <t>قائمة المركز المالي</t>
  </si>
  <si>
    <t>Statement of Financial Position</t>
  </si>
  <si>
    <t>بعد تطبيق المعيار رقم 30</t>
  </si>
  <si>
    <t>البيـــــان</t>
  </si>
  <si>
    <t>من3 نيسان وحتى نهاية 2007</t>
  </si>
  <si>
    <t>الموجودات:</t>
  </si>
  <si>
    <t>نقد وأرصدة لدى مصرف سورية المركزي</t>
  </si>
  <si>
    <t>Cash and Balances at Central Bank</t>
  </si>
  <si>
    <t>الحسابات الجارية و الإيداعات القصيرة الأجل لدى المصارف</t>
  </si>
  <si>
    <t>Current accounts and short-term deposits in banks</t>
  </si>
  <si>
    <t>إيداعات لدى المصارف</t>
  </si>
  <si>
    <t>Deposits at Banks</t>
  </si>
  <si>
    <t xml:space="preserve">ذمم وأرصدة الأنشطة التمويلية </t>
  </si>
  <si>
    <t>Receivables and balances of financing activities</t>
  </si>
  <si>
    <t>موجودات قيد التصفية أو الاستثمار</t>
  </si>
  <si>
    <r>
      <t xml:space="preserve">Assets under liquidation or investment </t>
    </r>
    <r>
      <rPr>
        <sz val="11"/>
        <color rgb="FF222222"/>
        <rFont val="Arial"/>
        <family val="2"/>
      </rPr>
      <t xml:space="preserve">      </t>
    </r>
  </si>
  <si>
    <t xml:space="preserve">الإجارة المنتهية بالتمليك </t>
  </si>
  <si>
    <t xml:space="preserve"> Lease purchase</t>
  </si>
  <si>
    <t>استثمارات في شركات تابعة وزميلة</t>
  </si>
  <si>
    <t>Investments in Subsidiaries and Associates</t>
  </si>
  <si>
    <t>موجودات مالية متوفرة للبيع</t>
  </si>
  <si>
    <t>Financial Assets Available for Sale</t>
  </si>
  <si>
    <t>موجودات مالية للمتاجرة</t>
  </si>
  <si>
    <t>-</t>
  </si>
  <si>
    <t>Financial Assets Held for Trading</t>
  </si>
  <si>
    <t>استثمارات مسجلة بالقيمة العادلة من خلال الدخل الشامل الأخر</t>
  </si>
  <si>
    <t>Fair Value Investment (OCI)</t>
  </si>
  <si>
    <t>موجودات ثابتة مادية</t>
  </si>
  <si>
    <t>Fixed Assets</t>
  </si>
  <si>
    <t>مشاريع قيد التنفيذ</t>
  </si>
  <si>
    <t xml:space="preserve">Projects under implementation </t>
  </si>
  <si>
    <t>موجودات غير ملموسة</t>
  </si>
  <si>
    <t>Intangible Assets</t>
  </si>
  <si>
    <t>حق استخدام أصول مستاجرة</t>
  </si>
  <si>
    <t xml:space="preserve">Right of use Leases Asset </t>
  </si>
  <si>
    <t xml:space="preserve">موجودات أخرى </t>
  </si>
  <si>
    <t>Other Assets</t>
  </si>
  <si>
    <t xml:space="preserve">وديعة مجمدة لدى مصرف سورية المركزي </t>
  </si>
  <si>
    <t>Statutory blocked funds with Central Bank of Syria</t>
  </si>
  <si>
    <t>صناديق الاستثمار</t>
  </si>
  <si>
    <t>Investment Funds</t>
  </si>
  <si>
    <t>مجموع الموجودات</t>
  </si>
  <si>
    <t>Total Assets</t>
  </si>
  <si>
    <t>المطلوبات:</t>
  </si>
  <si>
    <t>Liabilities</t>
  </si>
  <si>
    <t>ودائع مصارف ومؤسسات مصرفية</t>
  </si>
  <si>
    <t>Banks &amp; Financial Institutions Deposits</t>
  </si>
  <si>
    <t xml:space="preserve">أرصدة الحسابات الجارية للعملاء </t>
  </si>
  <si>
    <t>Current account balances for customers</t>
  </si>
  <si>
    <t>تأمينات نقدية</t>
  </si>
  <si>
    <t>Cash Margins</t>
  </si>
  <si>
    <t>هامش الجدية</t>
  </si>
  <si>
    <t xml:space="preserve">Margin of earnest </t>
  </si>
  <si>
    <t>مخصص ضريبة الدخل</t>
  </si>
  <si>
    <t>Provision for Income Tax</t>
  </si>
  <si>
    <t>مخصص لقاء مخاطر محتملة</t>
  </si>
  <si>
    <t>An allowance for potential risks</t>
  </si>
  <si>
    <t>مطلوبات ضريبية مؤجلة</t>
  </si>
  <si>
    <t>Deferred Income Tax Liabilities</t>
  </si>
  <si>
    <t>مخصص ظهورات ضريبية</t>
  </si>
  <si>
    <t>Provision for tax returns</t>
  </si>
  <si>
    <t xml:space="preserve">مطلوبات أخرى </t>
  </si>
  <si>
    <t>Other Liabilities</t>
  </si>
  <si>
    <t xml:space="preserve">مجموع المطلوبات </t>
  </si>
  <si>
    <t>Total Liabilities</t>
  </si>
  <si>
    <t>حقوق أصحاب الاستثمار المطلق</t>
  </si>
  <si>
    <t xml:space="preserve">The rights of holders of unrestricted investment accounts </t>
  </si>
  <si>
    <t xml:space="preserve">حقوق أصحاب الاستثمار المطلق </t>
  </si>
  <si>
    <t>احتياطي معدل أرباح</t>
  </si>
  <si>
    <t>Profit adjustment reserve</t>
  </si>
  <si>
    <t>احتياطي مخاطر الاستثمار</t>
  </si>
  <si>
    <t>Investment Risk Reserve</t>
  </si>
  <si>
    <t>مجموع حقوق أصحاب حسابات الاستثمار</t>
  </si>
  <si>
    <t>Total the rights of unrestricted investment accounts</t>
  </si>
  <si>
    <t>مجموع المطلوبات وحقوق أصحاب الاستثمار المطلق</t>
  </si>
  <si>
    <t>Total liabilities and rights of unrestricted investment accounts</t>
  </si>
  <si>
    <t>حقوق المساهمين:</t>
  </si>
  <si>
    <t>Shareholders' Equity:</t>
  </si>
  <si>
    <t xml:space="preserve">رأس المال </t>
  </si>
  <si>
    <t>Capital</t>
  </si>
  <si>
    <t>مصاريف زيادة رأس المال</t>
  </si>
  <si>
    <t>Expenses Increased Capital</t>
  </si>
  <si>
    <t xml:space="preserve">احتياطي قانوني </t>
  </si>
  <si>
    <t>Legal Reserve</t>
  </si>
  <si>
    <t xml:space="preserve">احتياطي خاص </t>
  </si>
  <si>
    <t>Special Reserve</t>
  </si>
  <si>
    <t xml:space="preserve">التغير في القيمة العادلة للموجوات المالية المتوفرة للبيع </t>
  </si>
  <si>
    <t>Accumulated Change in Fair Value</t>
  </si>
  <si>
    <t>احتياطي عام مخاطر التمويل</t>
  </si>
  <si>
    <t>General Reserve for Financing Risks</t>
  </si>
  <si>
    <t>أرباح  مدورة غير محققة</t>
  </si>
  <si>
    <t>Retained Earnings Unrealized</t>
  </si>
  <si>
    <t>أرباح  مدورة محققة</t>
  </si>
  <si>
    <t xml:space="preserve">Retained Earnings </t>
  </si>
  <si>
    <t xml:space="preserve">مجموع  حقوق المساهمين </t>
  </si>
  <si>
    <t>Total Shareholders' Equity</t>
  </si>
  <si>
    <t>مجموع حقوق الجهة غير المسيطرة</t>
  </si>
  <si>
    <t>Minority Interest</t>
  </si>
  <si>
    <t>مجموع حقوق الملكية</t>
  </si>
  <si>
    <t xml:space="preserve">مجموع المطلوبات و حقوق المساهمين </t>
  </si>
  <si>
    <t xml:space="preserve"> Total Liabilities &amp; Shareholders' Equity</t>
  </si>
  <si>
    <t xml:space="preserve">إجمالي الودائع =  ودائع مصارف ومؤسسات مصرفية+ارصدة الحسابات الجارية للعملاء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</si>
</sst>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  <numFmt numFmtId="166" formatCode="_-* #,##0.00_-;\-* #,##0.00_-;_-* &quot;-&quot;??_-;_-@_-"/>
    <numFmt numFmtId="167" formatCode="_-* #,##0.00_-;_-* #,##0.00\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FF0000"/>
      <name val="Arabic Transparent"/>
      <charset val="178"/>
    </font>
    <font>
      <b/>
      <sz val="13"/>
      <color theme="1"/>
      <name val="Arabic Transparent"/>
      <charset val="178"/>
    </font>
    <font>
      <b/>
      <sz val="14"/>
      <color theme="0"/>
      <name val="Arabic Transparent"/>
      <charset val="178"/>
    </font>
    <font>
      <sz val="14"/>
      <color theme="1"/>
      <name val="Arabic Transparent"/>
      <charset val="178"/>
    </font>
    <font>
      <sz val="13"/>
      <color theme="1"/>
      <name val="Arabic Transparent"/>
      <charset val="178"/>
    </font>
    <font>
      <b/>
      <sz val="13"/>
      <color theme="0"/>
      <name val="Arabic Transparent"/>
      <charset val="178"/>
    </font>
    <font>
      <b/>
      <u/>
      <sz val="13"/>
      <color theme="1"/>
      <name val="Arabic Transparent"/>
      <charset val="178"/>
    </font>
    <font>
      <sz val="11"/>
      <color rgb="FF222222"/>
      <name val="Arial"/>
      <family val="2"/>
    </font>
    <font>
      <u val="singleAccounting"/>
      <sz val="13"/>
      <color theme="1"/>
      <name val="Arabic Transparent"/>
      <charset val="178"/>
    </font>
    <font>
      <sz val="13"/>
      <color theme="0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</cellStyleXfs>
  <cellXfs count="6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 applyAlignment="1"/>
    <xf numFmtId="0" fontId="4" fillId="0" borderId="0" xfId="0" applyFont="1" applyAlignment="1"/>
    <xf numFmtId="0" fontId="5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8" fillId="4" borderId="2" xfId="0" applyNumberFormat="1" applyFont="1" applyFill="1" applyBorder="1" applyAlignment="1">
      <alignment horizontal="right" vertical="center" wrapText="1"/>
    </xf>
    <xf numFmtId="0" fontId="8" fillId="4" borderId="2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right"/>
    </xf>
    <xf numFmtId="0" fontId="9" fillId="0" borderId="3" xfId="0" applyFont="1" applyBorder="1" applyAlignment="1">
      <alignment horizontal="center"/>
    </xf>
    <xf numFmtId="37" fontId="9" fillId="0" borderId="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0" fontId="7" fillId="0" borderId="4" xfId="0" applyFont="1" applyFill="1" applyBorder="1"/>
    <xf numFmtId="41" fontId="7" fillId="0" borderId="4" xfId="2" applyNumberFormat="1" applyFont="1" applyFill="1" applyBorder="1"/>
    <xf numFmtId="0" fontId="7" fillId="5" borderId="4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right"/>
    </xf>
    <xf numFmtId="41" fontId="7" fillId="0" borderId="4" xfId="2" applyNumberFormat="1" applyFont="1" applyFill="1" applyBorder="1" applyAlignment="1">
      <alignment horizontal="right"/>
    </xf>
    <xf numFmtId="41" fontId="7" fillId="5" borderId="4" xfId="2" applyNumberFormat="1" applyFont="1" applyFill="1" applyBorder="1"/>
    <xf numFmtId="41" fontId="11" fillId="0" borderId="4" xfId="2" applyNumberFormat="1" applyFont="1" applyFill="1" applyBorder="1" applyAlignment="1">
      <alignment horizontal="right"/>
    </xf>
    <xf numFmtId="41" fontId="11" fillId="0" borderId="4" xfId="2" applyNumberFormat="1" applyFont="1" applyFill="1" applyBorder="1"/>
    <xf numFmtId="0" fontId="8" fillId="4" borderId="4" xfId="0" applyFont="1" applyFill="1" applyBorder="1"/>
    <xf numFmtId="37" fontId="8" fillId="4" borderId="4" xfId="2" applyNumberFormat="1" applyFont="1" applyFill="1" applyBorder="1"/>
    <xf numFmtId="41" fontId="8" fillId="4" borderId="4" xfId="2" applyNumberFormat="1" applyFont="1" applyFill="1" applyBorder="1"/>
    <xf numFmtId="0" fontId="12" fillId="4" borderId="4" xfId="0" applyFont="1" applyFill="1" applyBorder="1"/>
    <xf numFmtId="41" fontId="7" fillId="0" borderId="4" xfId="2" applyNumberFormat="1" applyFont="1" applyFill="1" applyBorder="1" applyAlignment="1">
      <alignment horizontal="center"/>
    </xf>
    <xf numFmtId="41" fontId="7" fillId="0" borderId="4" xfId="2" applyNumberFormat="1" applyFont="1" applyFill="1" applyBorder="1" applyAlignment="1">
      <alignment readingOrder="1"/>
    </xf>
    <xf numFmtId="0" fontId="9" fillId="0" borderId="4" xfId="0" applyFont="1" applyFill="1" applyBorder="1" applyAlignment="1">
      <alignment horizontal="right"/>
    </xf>
    <xf numFmtId="0" fontId="9" fillId="0" borderId="4" xfId="0" applyFont="1" applyFill="1" applyBorder="1" applyAlignment="1">
      <alignment horizontal="center"/>
    </xf>
    <xf numFmtId="37" fontId="9" fillId="0" borderId="4" xfId="0" applyNumberFormat="1" applyFont="1" applyFill="1" applyBorder="1" applyAlignment="1">
      <alignment horizontal="right"/>
    </xf>
    <xf numFmtId="3" fontId="7" fillId="0" borderId="4" xfId="0" applyNumberFormat="1" applyFont="1" applyFill="1" applyBorder="1" applyAlignment="1">
      <alignment horizontal="right"/>
    </xf>
    <xf numFmtId="0" fontId="9" fillId="0" borderId="4" xfId="0" applyFont="1" applyFill="1" applyBorder="1" applyAlignment="1">
      <alignment horizontal="left"/>
    </xf>
    <xf numFmtId="37" fontId="7" fillId="0" borderId="4" xfId="0" applyNumberFormat="1" applyFont="1" applyFill="1" applyBorder="1" applyAlignment="1">
      <alignment horizontal="right"/>
    </xf>
    <xf numFmtId="41" fontId="7" fillId="0" borderId="4" xfId="2" applyNumberFormat="1" applyFont="1" applyFill="1" applyBorder="1" applyAlignment="1"/>
    <xf numFmtId="41" fontId="7" fillId="0" borderId="4" xfId="2" applyNumberFormat="1" applyFont="1" applyFill="1" applyBorder="1" applyAlignment="1">
      <alignment horizontal="right" readingOrder="2"/>
    </xf>
    <xf numFmtId="0" fontId="10" fillId="0" borderId="4" xfId="0" applyFont="1" applyBorder="1"/>
    <xf numFmtId="41" fontId="7" fillId="5" borderId="4" xfId="2" applyNumberFormat="1" applyFont="1" applyFill="1" applyBorder="1" applyAlignment="1">
      <alignment readingOrder="1"/>
    </xf>
    <xf numFmtId="0" fontId="0" fillId="0" borderId="0" xfId="0" applyFill="1" applyBorder="1"/>
    <xf numFmtId="41" fontId="11" fillId="0" borderId="4" xfId="2" applyNumberFormat="1" applyFont="1" applyFill="1" applyBorder="1" applyAlignment="1"/>
    <xf numFmtId="165" fontId="7" fillId="5" borderId="4" xfId="1" applyNumberFormat="1" applyFont="1" applyFill="1" applyBorder="1" applyAlignment="1">
      <alignment horizontal="right"/>
    </xf>
    <xf numFmtId="41" fontId="8" fillId="4" borderId="4" xfId="2" applyNumberFormat="1" applyFont="1" applyFill="1" applyBorder="1" applyAlignment="1">
      <alignment vertical="center"/>
    </xf>
    <xf numFmtId="0" fontId="8" fillId="5" borderId="4" xfId="0" applyFont="1" applyFill="1" applyBorder="1"/>
    <xf numFmtId="37" fontId="8" fillId="5" borderId="4" xfId="2" applyNumberFormat="1" applyFont="1" applyFill="1" applyBorder="1"/>
    <xf numFmtId="41" fontId="8" fillId="5" borderId="4" xfId="2" applyNumberFormat="1" applyFont="1" applyFill="1" applyBorder="1" applyAlignment="1">
      <alignment vertical="center"/>
    </xf>
    <xf numFmtId="0" fontId="0" fillId="5" borderId="0" xfId="0" applyFill="1" applyBorder="1"/>
    <xf numFmtId="165" fontId="7" fillId="0" borderId="4" xfId="1" applyNumberFormat="1" applyFont="1" applyFill="1" applyBorder="1" applyAlignment="1">
      <alignment horizontal="right"/>
    </xf>
    <xf numFmtId="0" fontId="2" fillId="0" borderId="0" xfId="0" applyFont="1" applyBorder="1"/>
    <xf numFmtId="41" fontId="11" fillId="0" borderId="0" xfId="2" applyNumberFormat="1" applyFont="1" applyFill="1" applyBorder="1" applyAlignment="1"/>
    <xf numFmtId="0" fontId="4" fillId="0" borderId="4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center"/>
    </xf>
    <xf numFmtId="37" fontId="4" fillId="0" borderId="4" xfId="0" applyNumberFormat="1" applyFont="1" applyFill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0" fontId="0" fillId="0" borderId="4" xfId="0" applyBorder="1"/>
    <xf numFmtId="0" fontId="8" fillId="4" borderId="5" xfId="0" applyFont="1" applyFill="1" applyBorder="1"/>
    <xf numFmtId="37" fontId="8" fillId="4" borderId="5" xfId="2" applyNumberFormat="1" applyFont="1" applyFill="1" applyBorder="1"/>
    <xf numFmtId="41" fontId="8" fillId="4" borderId="5" xfId="2" applyNumberFormat="1" applyFont="1" applyFill="1" applyBorder="1"/>
    <xf numFmtId="0" fontId="12" fillId="4" borderId="5" xfId="0" applyFont="1" applyFill="1" applyBorder="1"/>
    <xf numFmtId="37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41" fontId="0" fillId="0" borderId="0" xfId="0" applyNumberFormat="1" applyAlignment="1">
      <alignment horizontal="right"/>
    </xf>
    <xf numFmtId="37" fontId="0" fillId="0" borderId="0" xfId="0" applyNumberFormat="1"/>
    <xf numFmtId="41" fontId="0" fillId="0" borderId="0" xfId="0" applyNumberFormat="1"/>
  </cellXfs>
  <cellStyles count="44">
    <cellStyle name="Comma" xfId="1" builtinId="3"/>
    <cellStyle name="Comma [0]" xfId="2" builtinId="6"/>
    <cellStyle name="Comma 2" xfId="3"/>
    <cellStyle name="Comma 2 10" xfId="4"/>
    <cellStyle name="Comma 2 11" xfId="5"/>
    <cellStyle name="Comma 2 12" xfId="6"/>
    <cellStyle name="Comma 2 13" xfId="7"/>
    <cellStyle name="Comma 2 14" xfId="8"/>
    <cellStyle name="Comma 2 15" xfId="9"/>
    <cellStyle name="Comma 2 16" xfId="10"/>
    <cellStyle name="Comma 2 17" xfId="11"/>
    <cellStyle name="Comma 2 18" xfId="12"/>
    <cellStyle name="Comma 2 19" xfId="13"/>
    <cellStyle name="Comma 2 2" xfId="14"/>
    <cellStyle name="Comma 2 2 2" xfId="15"/>
    <cellStyle name="Comma 2 20" xfId="16"/>
    <cellStyle name="Comma 2 21" xfId="17"/>
    <cellStyle name="Comma 2 22" xfId="18"/>
    <cellStyle name="Comma 2 23" xfId="19"/>
    <cellStyle name="Comma 2 24" xfId="20"/>
    <cellStyle name="Comma 2 25" xfId="21"/>
    <cellStyle name="Comma 2 26" xfId="22"/>
    <cellStyle name="Comma 2 27" xfId="23"/>
    <cellStyle name="Comma 2 28" xfId="24"/>
    <cellStyle name="Comma 2 29" xfId="25"/>
    <cellStyle name="Comma 2 3" xfId="26"/>
    <cellStyle name="Comma 2 30" xfId="27"/>
    <cellStyle name="Comma 2 31" xfId="28"/>
    <cellStyle name="Comma 2 32" xfId="29"/>
    <cellStyle name="Comma 2 33" xfId="30"/>
    <cellStyle name="Comma 2 34" xfId="31"/>
    <cellStyle name="Comma 2 4" xfId="32"/>
    <cellStyle name="Comma 2 5" xfId="33"/>
    <cellStyle name="Comma 2 6" xfId="34"/>
    <cellStyle name="Comma 2 7" xfId="35"/>
    <cellStyle name="Comma 2 8" xfId="36"/>
    <cellStyle name="Comma 2 9" xfId="37"/>
    <cellStyle name="Normal" xfId="0" builtinId="0"/>
    <cellStyle name="Normal 2" xfId="38"/>
    <cellStyle name="Normal 3" xfId="39"/>
    <cellStyle name="Normal 4" xfId="40"/>
    <cellStyle name="Normal 5" xfId="41"/>
    <cellStyle name="Normal 6" xfId="42"/>
    <cellStyle name="Normal 7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rightToLeft="1" tabSelected="1" zoomScale="85" zoomScaleNormal="85" workbookViewId="0">
      <selection activeCell="B62" sqref="B62"/>
    </sheetView>
  </sheetViews>
  <sheetFormatPr defaultColWidth="9.140625" defaultRowHeight="15"/>
  <cols>
    <col min="1" max="1" width="62.5703125" bestFit="1" customWidth="1"/>
    <col min="2" max="2" width="27.28515625" customWidth="1"/>
    <col min="3" max="4" width="23.5703125" bestFit="1" customWidth="1"/>
    <col min="5" max="5" width="22.7109375" bestFit="1" customWidth="1"/>
    <col min="6" max="6" width="20.85546875" bestFit="1" customWidth="1"/>
    <col min="7" max="7" width="20.85546875" hidden="1" customWidth="1"/>
    <col min="8" max="8" width="20" style="2" hidden="1" customWidth="1"/>
    <col min="9" max="9" width="20" hidden="1" customWidth="1"/>
    <col min="10" max="16" width="19.5703125" hidden="1" customWidth="1"/>
    <col min="17" max="17" width="21.28515625" hidden="1" customWidth="1"/>
    <col min="18" max="18" width="74.42578125" bestFit="1" customWidth="1"/>
    <col min="19" max="16384" width="9.140625" style="3"/>
  </cols>
  <sheetData>
    <row r="1" spans="1:18">
      <c r="A1" s="1"/>
      <c r="B1" s="1"/>
      <c r="C1" s="1"/>
      <c r="D1" s="1"/>
      <c r="E1" s="1"/>
      <c r="F1" s="1"/>
      <c r="G1" s="1"/>
      <c r="I1" s="1"/>
      <c r="J1" s="1"/>
      <c r="K1" s="1"/>
      <c r="L1" s="1"/>
      <c r="M1" s="1"/>
      <c r="N1" s="1"/>
      <c r="O1" s="1"/>
      <c r="P1" s="1"/>
    </row>
    <row r="2" spans="1:18" ht="16.5">
      <c r="A2" s="4" t="s">
        <v>0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8" ht="18">
      <c r="A3" s="6" t="s">
        <v>1</v>
      </c>
      <c r="B3" s="6"/>
      <c r="C3" s="6"/>
      <c r="D3" s="6"/>
      <c r="E3" s="6"/>
      <c r="F3" s="6"/>
      <c r="G3" s="6"/>
      <c r="H3" s="7"/>
      <c r="I3" s="6"/>
      <c r="J3" s="6"/>
      <c r="K3" s="6"/>
      <c r="L3" s="6"/>
      <c r="M3" s="6"/>
      <c r="N3" s="6"/>
      <c r="O3" s="6"/>
      <c r="P3" s="6"/>
      <c r="Q3" s="6"/>
      <c r="R3" s="8" t="s">
        <v>2</v>
      </c>
    </row>
    <row r="4" spans="1:18" ht="18">
      <c r="B4" s="9"/>
      <c r="C4" s="10" t="s">
        <v>3</v>
      </c>
      <c r="D4" s="10"/>
      <c r="E4" s="10"/>
      <c r="P4" s="11"/>
    </row>
    <row r="5" spans="1:18" ht="40.5" customHeight="1">
      <c r="A5" s="12" t="s">
        <v>4</v>
      </c>
      <c r="B5" s="13">
        <v>2023</v>
      </c>
      <c r="C5" s="13">
        <v>2022</v>
      </c>
      <c r="D5" s="13">
        <v>2021</v>
      </c>
      <c r="E5" s="13">
        <v>2020</v>
      </c>
      <c r="F5" s="13">
        <v>2019</v>
      </c>
      <c r="G5" s="13">
        <v>2017</v>
      </c>
      <c r="H5" s="13">
        <v>2016</v>
      </c>
      <c r="I5" s="13">
        <v>2015</v>
      </c>
      <c r="J5" s="13">
        <v>2014</v>
      </c>
      <c r="K5" s="13">
        <v>2013</v>
      </c>
      <c r="L5" s="13">
        <v>2012</v>
      </c>
      <c r="M5" s="13">
        <v>2011</v>
      </c>
      <c r="N5" s="13">
        <v>2010</v>
      </c>
      <c r="O5" s="13">
        <v>2009</v>
      </c>
      <c r="P5" s="13">
        <v>2008</v>
      </c>
      <c r="Q5" s="13" t="s">
        <v>5</v>
      </c>
      <c r="R5" s="13" t="s">
        <v>2</v>
      </c>
    </row>
    <row r="6" spans="1:18" ht="16.5">
      <c r="A6" s="14" t="s">
        <v>6</v>
      </c>
      <c r="B6" s="14"/>
      <c r="C6" s="14"/>
      <c r="D6" s="14"/>
      <c r="E6" s="14"/>
      <c r="F6" s="14"/>
      <c r="G6" s="14"/>
      <c r="H6" s="15"/>
      <c r="I6" s="14"/>
      <c r="J6" s="14"/>
      <c r="K6" s="14"/>
      <c r="L6" s="14"/>
      <c r="M6" s="16"/>
      <c r="N6" s="14"/>
      <c r="O6" s="14"/>
      <c r="P6" s="17"/>
      <c r="Q6" s="17"/>
      <c r="R6" s="17"/>
    </row>
    <row r="7" spans="1:18" ht="16.5">
      <c r="A7" s="18" t="s">
        <v>7</v>
      </c>
      <c r="B7" s="19">
        <v>4340396951741</v>
      </c>
      <c r="C7" s="19">
        <v>1070600594965</v>
      </c>
      <c r="D7" s="19">
        <v>1036339145029</v>
      </c>
      <c r="E7" s="19">
        <v>443317504513</v>
      </c>
      <c r="F7" s="19">
        <v>241399108806</v>
      </c>
      <c r="G7" s="19">
        <v>103557885239</v>
      </c>
      <c r="H7" s="19">
        <v>45851469060</v>
      </c>
      <c r="I7" s="19">
        <v>23202732138</v>
      </c>
      <c r="J7" s="19">
        <v>21310192203.18</v>
      </c>
      <c r="K7" s="19">
        <v>11376616828</v>
      </c>
      <c r="L7" s="19">
        <v>15495728230</v>
      </c>
      <c r="M7" s="19">
        <v>13613826922</v>
      </c>
      <c r="N7" s="19">
        <v>25512610698</v>
      </c>
      <c r="O7" s="19">
        <v>20388643622</v>
      </c>
      <c r="P7" s="19">
        <v>7515248398</v>
      </c>
      <c r="Q7" s="19">
        <v>4486224122</v>
      </c>
      <c r="R7" s="19" t="s">
        <v>8</v>
      </c>
    </row>
    <row r="8" spans="1:18" ht="16.5">
      <c r="A8" s="20" t="s">
        <v>9</v>
      </c>
      <c r="B8" s="19">
        <v>1108937712548</v>
      </c>
      <c r="C8" s="19">
        <v>462453280664</v>
      </c>
      <c r="D8" s="19">
        <v>387667517428</v>
      </c>
      <c r="E8" s="19">
        <v>208864775941</v>
      </c>
      <c r="F8" s="19">
        <v>71384463965</v>
      </c>
      <c r="G8" s="19">
        <v>101439757696</v>
      </c>
      <c r="H8" s="19">
        <v>97934536645</v>
      </c>
      <c r="I8" s="19">
        <v>44870018699</v>
      </c>
      <c r="J8" s="19">
        <v>33805142719</v>
      </c>
      <c r="K8" s="19">
        <v>47824119921</v>
      </c>
      <c r="L8" s="19">
        <v>43723819990</v>
      </c>
      <c r="M8" s="19">
        <v>16745623645</v>
      </c>
      <c r="N8" s="19">
        <v>12337223687</v>
      </c>
      <c r="O8" s="19">
        <v>14094519467</v>
      </c>
      <c r="P8" s="19">
        <v>7730809315</v>
      </c>
      <c r="Q8" s="19">
        <v>4537311290</v>
      </c>
      <c r="R8" s="19" t="s">
        <v>10</v>
      </c>
    </row>
    <row r="9" spans="1:18" ht="16.5">
      <c r="A9" s="20" t="s">
        <v>11</v>
      </c>
      <c r="B9" s="19">
        <v>457349803590</v>
      </c>
      <c r="C9" s="19">
        <v>108915944869</v>
      </c>
      <c r="D9" s="19">
        <v>87747680158</v>
      </c>
      <c r="E9" s="19">
        <v>42727265986</v>
      </c>
      <c r="F9" s="19">
        <v>14853677196</v>
      </c>
      <c r="G9" s="19">
        <v>25815760594</v>
      </c>
      <c r="H9" s="19">
        <v>16759499552</v>
      </c>
      <c r="I9" s="19">
        <v>10748915827</v>
      </c>
      <c r="J9" s="19">
        <v>6230774647</v>
      </c>
      <c r="K9" s="19">
        <v>8448941180</v>
      </c>
      <c r="L9" s="19">
        <v>1708123747</v>
      </c>
      <c r="M9" s="19">
        <v>3875153672</v>
      </c>
      <c r="N9" s="19">
        <v>4069652050</v>
      </c>
      <c r="O9" s="19">
        <v>9634973750</v>
      </c>
      <c r="P9" s="19">
        <v>6265062640</v>
      </c>
      <c r="Q9" s="19">
        <v>0</v>
      </c>
      <c r="R9" s="19" t="s">
        <v>12</v>
      </c>
    </row>
    <row r="10" spans="1:18" ht="16.5">
      <c r="A10" s="20" t="s">
        <v>13</v>
      </c>
      <c r="B10" s="19">
        <v>1582346308183</v>
      </c>
      <c r="C10" s="19">
        <v>1078494212116</v>
      </c>
      <c r="D10" s="19">
        <v>970712071303</v>
      </c>
      <c r="E10" s="19">
        <v>614007124404</v>
      </c>
      <c r="F10" s="19">
        <v>345992760792</v>
      </c>
      <c r="G10" s="19">
        <v>49249312704</v>
      </c>
      <c r="H10" s="19">
        <v>32330358600</v>
      </c>
      <c r="I10" s="19">
        <v>44717146929</v>
      </c>
      <c r="J10" s="19">
        <v>23280501414</v>
      </c>
      <c r="K10" s="19">
        <v>19245344033</v>
      </c>
      <c r="L10" s="19">
        <v>22500281425</v>
      </c>
      <c r="M10" s="19">
        <v>24970225624</v>
      </c>
      <c r="N10" s="19">
        <v>32176850787</v>
      </c>
      <c r="O10" s="19">
        <v>16720908974</v>
      </c>
      <c r="P10" s="19">
        <v>12202855752</v>
      </c>
      <c r="Q10" s="19">
        <v>1454446104</v>
      </c>
      <c r="R10" s="19" t="s">
        <v>14</v>
      </c>
    </row>
    <row r="11" spans="1:18" ht="16.5">
      <c r="A11" s="20" t="s">
        <v>15</v>
      </c>
      <c r="B11" s="19">
        <v>97427308</v>
      </c>
      <c r="C11" s="19">
        <v>97427308</v>
      </c>
      <c r="D11" s="19">
        <v>107996918</v>
      </c>
      <c r="E11" s="19">
        <v>477129809</v>
      </c>
      <c r="F11" s="19">
        <v>1554262163</v>
      </c>
      <c r="G11" s="19">
        <v>1297165858</v>
      </c>
      <c r="H11" s="19">
        <v>960410513</v>
      </c>
      <c r="I11" s="19">
        <v>629015794</v>
      </c>
      <c r="J11" s="19">
        <v>567297889</v>
      </c>
      <c r="K11" s="19">
        <v>349719257</v>
      </c>
      <c r="L11" s="19">
        <v>27892793</v>
      </c>
      <c r="M11" s="19">
        <v>92044135</v>
      </c>
      <c r="N11" s="19">
        <v>126028400</v>
      </c>
      <c r="O11" s="19">
        <v>145152309</v>
      </c>
      <c r="P11" s="19">
        <v>0</v>
      </c>
      <c r="Q11" s="19">
        <v>0</v>
      </c>
      <c r="R11" s="19" t="s">
        <v>16</v>
      </c>
    </row>
    <row r="12" spans="1:18" ht="16.5">
      <c r="A12" s="20" t="s">
        <v>17</v>
      </c>
      <c r="B12" s="19">
        <v>3714362</v>
      </c>
      <c r="C12" s="19">
        <v>2743679</v>
      </c>
      <c r="D12" s="19">
        <v>13306009</v>
      </c>
      <c r="E12" s="19">
        <v>109577790</v>
      </c>
      <c r="F12" s="19">
        <v>190126138</v>
      </c>
      <c r="G12" s="19">
        <v>66388036</v>
      </c>
      <c r="H12" s="19">
        <v>55702018</v>
      </c>
      <c r="I12" s="19">
        <v>137763274</v>
      </c>
      <c r="J12" s="19">
        <v>186765192</v>
      </c>
      <c r="K12" s="19">
        <v>243968122</v>
      </c>
      <c r="L12" s="19">
        <v>280836392</v>
      </c>
      <c r="M12" s="19">
        <v>311583635</v>
      </c>
      <c r="N12" s="19">
        <v>324330410</v>
      </c>
      <c r="O12" s="19">
        <v>28342533</v>
      </c>
      <c r="P12" s="19">
        <v>3950538</v>
      </c>
      <c r="Q12" s="19">
        <v>0</v>
      </c>
      <c r="R12" s="19" t="s">
        <v>18</v>
      </c>
    </row>
    <row r="13" spans="1:18" ht="16.5">
      <c r="A13" s="21" t="s">
        <v>19</v>
      </c>
      <c r="B13" s="19">
        <v>0</v>
      </c>
      <c r="C13" s="19">
        <v>0</v>
      </c>
      <c r="D13" s="19">
        <v>0</v>
      </c>
      <c r="E13" s="19">
        <v>52500000</v>
      </c>
      <c r="F13" s="19">
        <v>52500000</v>
      </c>
      <c r="G13" s="19">
        <v>52500000</v>
      </c>
      <c r="H13" s="19">
        <v>52500000</v>
      </c>
      <c r="I13" s="19">
        <v>52500000</v>
      </c>
      <c r="J13" s="19">
        <v>52500000</v>
      </c>
      <c r="K13" s="19">
        <v>54864318</v>
      </c>
      <c r="L13" s="19">
        <v>56864318</v>
      </c>
      <c r="M13" s="19">
        <v>55387822</v>
      </c>
      <c r="N13" s="19">
        <v>56621265</v>
      </c>
      <c r="O13" s="19">
        <v>90684200</v>
      </c>
      <c r="P13" s="19">
        <v>88200000</v>
      </c>
      <c r="Q13" s="19">
        <v>0</v>
      </c>
      <c r="R13" s="19" t="s">
        <v>20</v>
      </c>
    </row>
    <row r="14" spans="1:18" ht="16.5">
      <c r="A14" s="21" t="s">
        <v>21</v>
      </c>
      <c r="B14" s="19">
        <v>0</v>
      </c>
      <c r="C14" s="19">
        <v>0</v>
      </c>
      <c r="D14" s="19">
        <v>0</v>
      </c>
      <c r="E14" s="19">
        <v>887201700</v>
      </c>
      <c r="F14" s="19">
        <v>488112180</v>
      </c>
      <c r="G14" s="19">
        <v>389474932</v>
      </c>
      <c r="H14" s="19">
        <v>121791070</v>
      </c>
      <c r="I14" s="19">
        <v>92565241</v>
      </c>
      <c r="J14" s="19">
        <v>95149128</v>
      </c>
      <c r="K14" s="19">
        <v>3192310</v>
      </c>
      <c r="L14" s="19">
        <v>1297710</v>
      </c>
      <c r="M14" s="19">
        <v>1071962</v>
      </c>
      <c r="N14" s="19">
        <v>721868</v>
      </c>
      <c r="O14" s="19">
        <v>54968465</v>
      </c>
      <c r="P14" s="19">
        <v>115693503</v>
      </c>
      <c r="Q14" s="19">
        <v>52500000</v>
      </c>
      <c r="R14" s="19" t="s">
        <v>22</v>
      </c>
    </row>
    <row r="15" spans="1:18" ht="16.5">
      <c r="A15" s="19" t="s">
        <v>23</v>
      </c>
      <c r="B15" s="19">
        <v>0</v>
      </c>
      <c r="C15" s="19"/>
      <c r="D15" s="19"/>
      <c r="E15" s="19"/>
      <c r="F15" s="19"/>
      <c r="G15" s="22" t="s">
        <v>24</v>
      </c>
      <c r="H15" s="22" t="s">
        <v>24</v>
      </c>
      <c r="I15" s="22" t="s">
        <v>24</v>
      </c>
      <c r="J15" s="22" t="s">
        <v>24</v>
      </c>
      <c r="K15" s="22" t="s">
        <v>24</v>
      </c>
      <c r="L15" s="19">
        <v>3147223</v>
      </c>
      <c r="M15" s="19">
        <v>2693390</v>
      </c>
      <c r="N15" s="19">
        <v>3612195</v>
      </c>
      <c r="O15" s="19">
        <v>0</v>
      </c>
      <c r="P15" s="19">
        <v>0</v>
      </c>
      <c r="Q15" s="19">
        <v>0</v>
      </c>
      <c r="R15" s="19" t="s">
        <v>25</v>
      </c>
    </row>
    <row r="16" spans="1:18" ht="16.5">
      <c r="A16" s="21" t="s">
        <v>26</v>
      </c>
      <c r="B16" s="19">
        <v>5664189154</v>
      </c>
      <c r="C16" s="19">
        <v>8178206785</v>
      </c>
      <c r="D16" s="19">
        <v>5486924657</v>
      </c>
      <c r="E16" s="19"/>
      <c r="F16" s="19"/>
      <c r="G16" s="21" t="s">
        <v>24</v>
      </c>
      <c r="H16" s="22" t="s">
        <v>24</v>
      </c>
      <c r="I16" s="22" t="s">
        <v>24</v>
      </c>
      <c r="J16" s="22" t="s">
        <v>24</v>
      </c>
      <c r="K16" s="22" t="s">
        <v>24</v>
      </c>
      <c r="L16" s="21" t="s">
        <v>24</v>
      </c>
      <c r="M16" s="19">
        <v>0</v>
      </c>
      <c r="N16" s="19">
        <v>0</v>
      </c>
      <c r="O16" s="19">
        <v>86600377</v>
      </c>
      <c r="P16" s="19">
        <v>178661861</v>
      </c>
      <c r="Q16" s="19">
        <v>0</v>
      </c>
      <c r="R16" s="19" t="s">
        <v>27</v>
      </c>
    </row>
    <row r="17" spans="1:18" ht="16.5">
      <c r="A17" s="19" t="s">
        <v>28</v>
      </c>
      <c r="B17" s="19">
        <v>87627161334</v>
      </c>
      <c r="C17" s="19">
        <v>44013908237</v>
      </c>
      <c r="D17" s="19">
        <v>32780685961</v>
      </c>
      <c r="E17" s="19">
        <v>5924763618</v>
      </c>
      <c r="F17" s="19">
        <v>2848470519</v>
      </c>
      <c r="G17" s="23">
        <v>2478889039</v>
      </c>
      <c r="H17" s="23">
        <v>2342890820</v>
      </c>
      <c r="I17" s="23">
        <v>2234554497</v>
      </c>
      <c r="J17" s="23">
        <v>2164949046</v>
      </c>
      <c r="K17" s="23">
        <v>1977776643</v>
      </c>
      <c r="L17" s="19">
        <v>2058866940</v>
      </c>
      <c r="M17" s="19">
        <v>2112812630</v>
      </c>
      <c r="N17" s="19">
        <v>1373981154</v>
      </c>
      <c r="O17" s="19">
        <v>906707309</v>
      </c>
      <c r="P17" s="19">
        <v>916099469</v>
      </c>
      <c r="Q17" s="19">
        <v>251084208</v>
      </c>
      <c r="R17" s="19" t="s">
        <v>29</v>
      </c>
    </row>
    <row r="18" spans="1:18" ht="16.5">
      <c r="A18" s="20" t="s">
        <v>30</v>
      </c>
      <c r="B18" s="19">
        <v>0</v>
      </c>
      <c r="C18" s="19"/>
      <c r="D18" s="19"/>
      <c r="E18" s="19"/>
      <c r="F18" s="19"/>
      <c r="G18" s="22" t="s">
        <v>24</v>
      </c>
      <c r="H18" s="22" t="s">
        <v>24</v>
      </c>
      <c r="I18" s="22" t="s">
        <v>24</v>
      </c>
      <c r="J18" s="22" t="s">
        <v>24</v>
      </c>
      <c r="K18" s="19">
        <v>258543087</v>
      </c>
      <c r="L18" s="19">
        <v>231434788</v>
      </c>
      <c r="M18" s="19">
        <v>124055474</v>
      </c>
      <c r="N18" s="19">
        <v>634372659</v>
      </c>
      <c r="O18" s="19">
        <v>827130347</v>
      </c>
      <c r="P18" s="19">
        <v>245985488</v>
      </c>
      <c r="Q18" s="19">
        <v>412131340</v>
      </c>
      <c r="R18" s="19" t="s">
        <v>31</v>
      </c>
    </row>
    <row r="19" spans="1:18" ht="16.5">
      <c r="A19" s="21" t="s">
        <v>32</v>
      </c>
      <c r="B19" s="19">
        <v>1066381499</v>
      </c>
      <c r="C19" s="19">
        <v>198207442</v>
      </c>
      <c r="D19" s="19">
        <v>150897343</v>
      </c>
      <c r="E19" s="19">
        <v>104417045</v>
      </c>
      <c r="F19" s="19">
        <v>84141705</v>
      </c>
      <c r="G19" s="19">
        <v>25724882</v>
      </c>
      <c r="H19" s="19">
        <v>5912158</v>
      </c>
      <c r="I19" s="19">
        <v>11628341</v>
      </c>
      <c r="J19" s="19">
        <v>22095961</v>
      </c>
      <c r="K19" s="19">
        <v>27348400</v>
      </c>
      <c r="L19" s="19">
        <v>50321956</v>
      </c>
      <c r="M19" s="19">
        <v>66298866</v>
      </c>
      <c r="N19" s="19">
        <v>65009208</v>
      </c>
      <c r="O19" s="19">
        <v>72851738</v>
      </c>
      <c r="P19" s="19">
        <v>66951438</v>
      </c>
      <c r="Q19" s="19">
        <v>18250124</v>
      </c>
      <c r="R19" s="19" t="s">
        <v>33</v>
      </c>
    </row>
    <row r="20" spans="1:18" ht="16.5">
      <c r="A20" s="21" t="s">
        <v>34</v>
      </c>
      <c r="B20" s="19">
        <v>6377473802</v>
      </c>
      <c r="C20" s="19">
        <v>6015585390</v>
      </c>
      <c r="D20" s="19">
        <v>2117402644</v>
      </c>
      <c r="E20" s="19"/>
      <c r="F20" s="19"/>
      <c r="G20" s="21" t="s">
        <v>24</v>
      </c>
      <c r="H20" s="22" t="s">
        <v>24</v>
      </c>
      <c r="I20" s="19">
        <v>1177075227</v>
      </c>
      <c r="J20" s="19">
        <f>1415555409.75-5935710</f>
        <v>1409619699.75</v>
      </c>
      <c r="K20" s="19">
        <v>665266302</v>
      </c>
      <c r="L20" s="19">
        <v>47190122</v>
      </c>
      <c r="M20" s="19">
        <v>4310489</v>
      </c>
      <c r="N20" s="19">
        <v>3067929</v>
      </c>
      <c r="O20" s="19">
        <v>3108992</v>
      </c>
      <c r="P20" s="19">
        <v>20934529</v>
      </c>
      <c r="Q20" s="19">
        <v>9318307</v>
      </c>
      <c r="R20" s="19" t="s">
        <v>35</v>
      </c>
    </row>
    <row r="21" spans="1:18" ht="16.5">
      <c r="A21" s="21" t="s">
        <v>36</v>
      </c>
      <c r="B21" s="19">
        <v>215419718502</v>
      </c>
      <c r="C21" s="19">
        <v>11036020775</v>
      </c>
      <c r="D21" s="19">
        <v>3799980318</v>
      </c>
      <c r="E21" s="19">
        <v>2751434339</v>
      </c>
      <c r="F21" s="19">
        <v>1268331150</v>
      </c>
      <c r="G21" s="19">
        <v>1046523642</v>
      </c>
      <c r="H21" s="19">
        <v>754259001</v>
      </c>
      <c r="I21" s="19">
        <v>457793399</v>
      </c>
      <c r="J21" s="19">
        <v>321747512</v>
      </c>
      <c r="K21" s="19">
        <v>226198541</v>
      </c>
      <c r="L21" s="19">
        <v>104149445</v>
      </c>
      <c r="M21" s="19">
        <v>256406428</v>
      </c>
      <c r="N21" s="19">
        <v>260001341</v>
      </c>
      <c r="O21" s="19">
        <v>78779772</v>
      </c>
      <c r="P21" s="19">
        <v>64257989</v>
      </c>
      <c r="Q21" s="19">
        <v>7182220</v>
      </c>
      <c r="R21" s="19" t="s">
        <v>37</v>
      </c>
    </row>
    <row r="22" spans="1:18" ht="16.5">
      <c r="A22" s="21" t="s">
        <v>38</v>
      </c>
      <c r="B22" s="19">
        <v>87231334706</v>
      </c>
      <c r="C22" s="19">
        <v>21810824207</v>
      </c>
      <c r="D22" s="19">
        <v>18364032911</v>
      </c>
      <c r="E22" s="19">
        <v>9935221202</v>
      </c>
      <c r="F22" s="19">
        <v>4200060572</v>
      </c>
      <c r="G22" s="19">
        <v>3656243712</v>
      </c>
      <c r="H22" s="19">
        <v>4119530569</v>
      </c>
      <c r="I22" s="19">
        <v>2855137473</v>
      </c>
      <c r="J22" s="19">
        <v>1885125975</v>
      </c>
      <c r="K22" s="19">
        <v>1387101406</v>
      </c>
      <c r="L22" s="19">
        <v>1041917431</v>
      </c>
      <c r="M22" s="19">
        <v>851575729</v>
      </c>
      <c r="N22" s="19">
        <v>478358373</v>
      </c>
      <c r="O22" s="19">
        <v>472525018</v>
      </c>
      <c r="P22" s="19">
        <v>475934912</v>
      </c>
      <c r="Q22" s="19">
        <v>484216084</v>
      </c>
      <c r="R22" s="19" t="s">
        <v>39</v>
      </c>
    </row>
    <row r="23" spans="1:18" ht="18.75">
      <c r="A23" s="21" t="s">
        <v>40</v>
      </c>
      <c r="B23" s="21"/>
      <c r="C23" s="21"/>
      <c r="D23" s="21"/>
      <c r="E23" s="21"/>
      <c r="F23" s="24"/>
      <c r="G23" s="24" t="s">
        <v>24</v>
      </c>
      <c r="H23" s="24" t="s">
        <v>24</v>
      </c>
      <c r="I23" s="24" t="s">
        <v>24</v>
      </c>
      <c r="J23" s="24" t="s">
        <v>24</v>
      </c>
      <c r="K23" s="24" t="s">
        <v>24</v>
      </c>
      <c r="L23" s="25">
        <v>227149650</v>
      </c>
      <c r="M23" s="25">
        <v>238746270</v>
      </c>
      <c r="N23" s="25">
        <v>62295463</v>
      </c>
      <c r="O23" s="25">
        <v>0</v>
      </c>
      <c r="P23" s="25">
        <v>0</v>
      </c>
      <c r="Q23" s="25">
        <v>0</v>
      </c>
      <c r="R23" s="19" t="s">
        <v>41</v>
      </c>
    </row>
    <row r="24" spans="1:18" ht="16.5">
      <c r="A24" s="26" t="s">
        <v>42</v>
      </c>
      <c r="B24" s="27">
        <f t="shared" ref="B24:C24" si="0">SUM(B7:B22)</f>
        <v>7892518176729</v>
      </c>
      <c r="C24" s="27">
        <f t="shared" si="0"/>
        <v>2811816956437</v>
      </c>
      <c r="D24" s="27">
        <f>SUM(D7:D22)</f>
        <v>2545287640679</v>
      </c>
      <c r="E24" s="27">
        <f>SUM(E7:E22)</f>
        <v>1329158916347</v>
      </c>
      <c r="F24" s="27">
        <f>SUM(F7:F22)</f>
        <v>684316015186</v>
      </c>
      <c r="G24" s="27">
        <f t="shared" ref="G24:Q24" si="1">SUM(G7:G23)</f>
        <v>289075626334</v>
      </c>
      <c r="H24" s="27">
        <f t="shared" si="1"/>
        <v>201288860006</v>
      </c>
      <c r="I24" s="27">
        <f t="shared" si="1"/>
        <v>131186846839</v>
      </c>
      <c r="J24" s="27">
        <f t="shared" si="1"/>
        <v>91331861385.929993</v>
      </c>
      <c r="K24" s="27">
        <f t="shared" si="1"/>
        <v>92089000348</v>
      </c>
      <c r="L24" s="27">
        <f t="shared" si="1"/>
        <v>87559022160</v>
      </c>
      <c r="M24" s="27">
        <f t="shared" si="1"/>
        <v>63321816693</v>
      </c>
      <c r="N24" s="28">
        <f t="shared" si="1"/>
        <v>77484737487</v>
      </c>
      <c r="O24" s="28">
        <f t="shared" si="1"/>
        <v>63605896873</v>
      </c>
      <c r="P24" s="28">
        <f t="shared" si="1"/>
        <v>35890645832</v>
      </c>
      <c r="Q24" s="28">
        <f t="shared" si="1"/>
        <v>11712663799</v>
      </c>
      <c r="R24" s="29" t="s">
        <v>43</v>
      </c>
    </row>
    <row r="25" spans="1:18" ht="16.5">
      <c r="A25" s="19"/>
      <c r="B25" s="19"/>
      <c r="C25" s="19"/>
      <c r="D25" s="19"/>
      <c r="E25" s="19"/>
      <c r="F25" s="19"/>
      <c r="G25" s="19"/>
      <c r="H25" s="30"/>
      <c r="I25" s="19"/>
      <c r="J25" s="19"/>
      <c r="K25" s="19"/>
      <c r="L25" s="19"/>
      <c r="M25" s="19"/>
      <c r="N25" s="19"/>
      <c r="O25" s="19"/>
      <c r="P25" s="19"/>
      <c r="Q25" s="19"/>
      <c r="R25" s="31"/>
    </row>
    <row r="26" spans="1:18" ht="16.5">
      <c r="A26" s="32" t="s">
        <v>44</v>
      </c>
      <c r="B26" s="32"/>
      <c r="C26" s="32"/>
      <c r="D26" s="32"/>
      <c r="E26" s="32"/>
      <c r="F26" s="32"/>
      <c r="G26" s="32"/>
      <c r="H26" s="33"/>
      <c r="I26" s="19"/>
      <c r="J26" s="19"/>
      <c r="K26" s="19"/>
      <c r="L26" s="32"/>
      <c r="M26" s="34"/>
      <c r="N26" s="35"/>
      <c r="O26" s="35"/>
      <c r="P26" s="35"/>
      <c r="Q26" s="35"/>
      <c r="R26" s="36" t="s">
        <v>45</v>
      </c>
    </row>
    <row r="27" spans="1:18" ht="16.5">
      <c r="A27" s="21" t="s">
        <v>46</v>
      </c>
      <c r="B27" s="19">
        <v>265776958200</v>
      </c>
      <c r="C27" s="19">
        <v>405114146080</v>
      </c>
      <c r="D27" s="19">
        <v>395883379326</v>
      </c>
      <c r="E27" s="19">
        <v>212727695717</v>
      </c>
      <c r="F27" s="19">
        <v>74032892630</v>
      </c>
      <c r="G27" s="19">
        <v>55686371743</v>
      </c>
      <c r="H27" s="19">
        <v>33068867077</v>
      </c>
      <c r="I27" s="19">
        <v>12067582460</v>
      </c>
      <c r="J27" s="19">
        <v>15567311418</v>
      </c>
      <c r="K27" s="19">
        <v>16571339136</v>
      </c>
      <c r="L27" s="19">
        <v>31101637407</v>
      </c>
      <c r="M27" s="19">
        <v>2361469001</v>
      </c>
      <c r="N27" s="19">
        <v>1229162622</v>
      </c>
      <c r="O27" s="19">
        <v>3490952645</v>
      </c>
      <c r="P27" s="19">
        <v>481616937</v>
      </c>
      <c r="Q27" s="19">
        <v>0</v>
      </c>
      <c r="R27" s="31" t="s">
        <v>47</v>
      </c>
    </row>
    <row r="28" spans="1:18" ht="16.5">
      <c r="A28" s="21" t="s">
        <v>48</v>
      </c>
      <c r="B28" s="19">
        <v>2214946543464</v>
      </c>
      <c r="C28" s="19">
        <v>817115211750</v>
      </c>
      <c r="D28" s="19">
        <v>831793131442</v>
      </c>
      <c r="E28" s="19">
        <v>350751476158</v>
      </c>
      <c r="F28" s="19">
        <v>140875367216</v>
      </c>
      <c r="G28" s="19">
        <v>68942071835</v>
      </c>
      <c r="H28" s="19">
        <v>44660013323</v>
      </c>
      <c r="I28" s="19">
        <v>30002613448</v>
      </c>
      <c r="J28" s="19">
        <v>15840615176</v>
      </c>
      <c r="K28" s="19">
        <v>20934109645</v>
      </c>
      <c r="L28" s="19">
        <v>13481415027</v>
      </c>
      <c r="M28" s="37">
        <v>8722407604</v>
      </c>
      <c r="N28" s="38">
        <v>12678012306</v>
      </c>
      <c r="O28" s="38">
        <v>6036588610</v>
      </c>
      <c r="P28" s="38">
        <v>5056663463</v>
      </c>
      <c r="Q28" s="38">
        <v>1008198094</v>
      </c>
      <c r="R28" s="31" t="s">
        <v>49</v>
      </c>
    </row>
    <row r="29" spans="1:18" ht="16.5">
      <c r="A29" s="39" t="s">
        <v>50</v>
      </c>
      <c r="B29" s="19">
        <v>1771378764382</v>
      </c>
      <c r="C29" s="19">
        <v>811645934624</v>
      </c>
      <c r="D29" s="19">
        <v>704756796452</v>
      </c>
      <c r="E29" s="19">
        <v>435065577406</v>
      </c>
      <c r="F29" s="19">
        <v>256792579162</v>
      </c>
      <c r="G29" s="19">
        <v>36417944119</v>
      </c>
      <c r="H29" s="19">
        <v>39659206108</v>
      </c>
      <c r="I29" s="19">
        <v>34958274196</v>
      </c>
      <c r="J29" s="19">
        <f>16728511779+2083452</f>
        <v>16730595231</v>
      </c>
      <c r="K29" s="19">
        <v>13655624489</v>
      </c>
      <c r="L29" s="19">
        <v>5378411606</v>
      </c>
      <c r="M29" s="19">
        <v>9400776606</v>
      </c>
      <c r="N29" s="19">
        <v>1891548520</v>
      </c>
      <c r="O29" s="19">
        <v>4814391086</v>
      </c>
      <c r="P29" s="19">
        <v>2909282874</v>
      </c>
      <c r="Q29" s="19">
        <v>2040186575</v>
      </c>
      <c r="R29" s="31" t="s">
        <v>51</v>
      </c>
    </row>
    <row r="30" spans="1:18" ht="16.5">
      <c r="A30" s="20" t="s">
        <v>52</v>
      </c>
      <c r="B30" s="19">
        <v>0</v>
      </c>
      <c r="C30" s="19"/>
      <c r="D30" s="19"/>
      <c r="E30" s="19"/>
      <c r="F30" s="19"/>
      <c r="G30" s="22" t="s">
        <v>24</v>
      </c>
      <c r="H30" s="22">
        <v>0</v>
      </c>
      <c r="I30" s="22" t="s">
        <v>24</v>
      </c>
      <c r="J30" s="22" t="s">
        <v>24</v>
      </c>
      <c r="K30" s="19">
        <v>94189650</v>
      </c>
      <c r="L30" s="19">
        <v>64242883</v>
      </c>
      <c r="M30" s="37">
        <v>128468709</v>
      </c>
      <c r="N30" s="38">
        <v>613064561</v>
      </c>
      <c r="O30" s="38">
        <v>453429855</v>
      </c>
      <c r="P30" s="38">
        <v>0</v>
      </c>
      <c r="Q30" s="38">
        <v>0</v>
      </c>
      <c r="R30" s="40" t="s">
        <v>53</v>
      </c>
    </row>
    <row r="31" spans="1:18" ht="16.5">
      <c r="A31" s="20" t="s">
        <v>54</v>
      </c>
      <c r="B31" s="19">
        <v>8665307921</v>
      </c>
      <c r="C31" s="19">
        <v>14428335444</v>
      </c>
      <c r="D31" s="19">
        <v>14242121034</v>
      </c>
      <c r="E31" s="19">
        <v>4380591814</v>
      </c>
      <c r="F31" s="19">
        <v>2532336985</v>
      </c>
      <c r="G31" s="22">
        <v>1500116399</v>
      </c>
      <c r="H31" s="22">
        <v>86835003</v>
      </c>
      <c r="I31" s="22" t="s">
        <v>24</v>
      </c>
      <c r="J31" s="22">
        <v>0</v>
      </c>
      <c r="K31" s="22" t="s">
        <v>24</v>
      </c>
      <c r="L31" s="22" t="s">
        <v>24</v>
      </c>
      <c r="M31" s="19">
        <v>232402491</v>
      </c>
      <c r="N31" s="19">
        <v>236132310</v>
      </c>
      <c r="O31" s="19">
        <v>125124860</v>
      </c>
      <c r="P31" s="19">
        <v>84751943</v>
      </c>
      <c r="Q31" s="19">
        <v>0</v>
      </c>
      <c r="R31" s="31" t="s">
        <v>55</v>
      </c>
    </row>
    <row r="32" spans="1:18" ht="16.5">
      <c r="A32" s="20" t="s">
        <v>56</v>
      </c>
      <c r="B32" s="19">
        <v>17439700265</v>
      </c>
      <c r="C32" s="19">
        <v>7332796056</v>
      </c>
      <c r="D32" s="19">
        <v>3853064215</v>
      </c>
      <c r="E32" s="19">
        <v>2881385518</v>
      </c>
      <c r="F32" s="19">
        <v>490592490</v>
      </c>
      <c r="G32" s="23">
        <v>337875812</v>
      </c>
      <c r="H32" s="23">
        <v>455017683</v>
      </c>
      <c r="I32" s="23">
        <v>184550507</v>
      </c>
      <c r="J32" s="23">
        <v>123229980</v>
      </c>
      <c r="K32" s="23">
        <v>90085470</v>
      </c>
      <c r="L32" s="22" t="s">
        <v>24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41" t="s">
        <v>57</v>
      </c>
    </row>
    <row r="33" spans="1:18" ht="16.5">
      <c r="A33" s="20" t="s">
        <v>58</v>
      </c>
      <c r="B33" s="19">
        <v>1415823664</v>
      </c>
      <c r="C33" s="19">
        <v>2151539264</v>
      </c>
      <c r="D33" s="19">
        <v>1427936758</v>
      </c>
      <c r="E33" s="19">
        <v>183286531</v>
      </c>
      <c r="F33" s="19">
        <v>92616037</v>
      </c>
      <c r="G33" s="23">
        <v>70872353</v>
      </c>
      <c r="H33" s="22" t="s">
        <v>24</v>
      </c>
      <c r="I33" s="22">
        <v>0</v>
      </c>
      <c r="J33" s="22" t="s">
        <v>24</v>
      </c>
      <c r="K33" s="22">
        <v>0</v>
      </c>
      <c r="L33" s="22" t="s">
        <v>24</v>
      </c>
      <c r="M33" s="22">
        <v>0</v>
      </c>
      <c r="N33" s="22" t="s">
        <v>24</v>
      </c>
      <c r="O33" s="22">
        <v>0</v>
      </c>
      <c r="P33" s="22" t="s">
        <v>24</v>
      </c>
      <c r="Q33" s="22">
        <v>0</v>
      </c>
      <c r="R33" s="41" t="s">
        <v>59</v>
      </c>
    </row>
    <row r="34" spans="1:18" s="42" customFormat="1" ht="16.5">
      <c r="A34" s="21" t="s">
        <v>60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31" t="s">
        <v>61</v>
      </c>
    </row>
    <row r="35" spans="1:18" ht="18.75">
      <c r="A35" s="21" t="s">
        <v>62</v>
      </c>
      <c r="B35" s="19">
        <v>2092405349383</v>
      </c>
      <c r="C35" s="19">
        <v>110082993951</v>
      </c>
      <c r="D35" s="19">
        <v>69374816443</v>
      </c>
      <c r="E35" s="19">
        <v>25903000739</v>
      </c>
      <c r="F35" s="19">
        <v>15509912775</v>
      </c>
      <c r="G35" s="25">
        <v>7307615678</v>
      </c>
      <c r="H35" s="25">
        <v>2702250567</v>
      </c>
      <c r="I35" s="25">
        <v>734893981</v>
      </c>
      <c r="J35" s="25">
        <v>827118628.39999998</v>
      </c>
      <c r="K35" s="25">
        <v>602965963</v>
      </c>
      <c r="L35" s="25">
        <v>1882005384</v>
      </c>
      <c r="M35" s="43">
        <v>1493834013</v>
      </c>
      <c r="N35" s="43">
        <v>646406348</v>
      </c>
      <c r="O35" s="43">
        <v>683994120</v>
      </c>
      <c r="P35" s="43">
        <v>160704995</v>
      </c>
      <c r="Q35" s="43">
        <v>2105594</v>
      </c>
      <c r="R35" s="31" t="s">
        <v>63</v>
      </c>
    </row>
    <row r="36" spans="1:18" ht="16.5">
      <c r="A36" s="26" t="s">
        <v>64</v>
      </c>
      <c r="B36" s="27">
        <f t="shared" ref="B36:D36" si="2">SUM(B27:B35)</f>
        <v>6372028447279</v>
      </c>
      <c r="C36" s="27">
        <f t="shared" ref="C36:J36" si="3">SUM(C27:C35)</f>
        <v>2167870957169</v>
      </c>
      <c r="D36" s="27">
        <f t="shared" si="2"/>
        <v>2021331245670</v>
      </c>
      <c r="E36" s="27">
        <f t="shared" ref="E36:F36" si="4">SUM(E27:E35)</f>
        <v>1031893013883</v>
      </c>
      <c r="F36" s="27">
        <f t="shared" si="4"/>
        <v>490326297295</v>
      </c>
      <c r="G36" s="27">
        <f t="shared" si="3"/>
        <v>170262867939</v>
      </c>
      <c r="H36" s="27">
        <f t="shared" si="3"/>
        <v>120632189761</v>
      </c>
      <c r="I36" s="27">
        <f t="shared" si="3"/>
        <v>77947914592</v>
      </c>
      <c r="J36" s="27">
        <f t="shared" si="3"/>
        <v>49088870433.400002</v>
      </c>
      <c r="K36" s="27">
        <f>SUM(K27:K35)+1</f>
        <v>51948314354</v>
      </c>
      <c r="L36" s="27">
        <f t="shared" ref="L36:Q36" si="5">SUM(L27:L35)</f>
        <v>51907712307</v>
      </c>
      <c r="M36" s="27">
        <f t="shared" si="5"/>
        <v>22339358424</v>
      </c>
      <c r="N36" s="28">
        <f t="shared" si="5"/>
        <v>17294326667</v>
      </c>
      <c r="O36" s="28">
        <f t="shared" si="5"/>
        <v>15604481176</v>
      </c>
      <c r="P36" s="28">
        <f t="shared" si="5"/>
        <v>8693020212</v>
      </c>
      <c r="Q36" s="28">
        <f t="shared" si="5"/>
        <v>3050490263</v>
      </c>
      <c r="R36" s="29" t="s">
        <v>65</v>
      </c>
    </row>
    <row r="37" spans="1:18" ht="16.5">
      <c r="A37" s="19"/>
      <c r="B37" s="19"/>
      <c r="C37" s="19"/>
      <c r="D37" s="19"/>
      <c r="E37" s="19"/>
      <c r="F37" s="19"/>
      <c r="G37" s="19"/>
      <c r="H37" s="30"/>
      <c r="I37" s="19"/>
      <c r="J37" s="19"/>
      <c r="K37" s="19"/>
      <c r="L37" s="19"/>
      <c r="M37" s="19"/>
      <c r="N37" s="19"/>
      <c r="O37" s="19"/>
      <c r="P37" s="19"/>
      <c r="Q37" s="19"/>
      <c r="R37" s="19"/>
    </row>
    <row r="38" spans="1:18" ht="16.5">
      <c r="A38" s="32" t="s">
        <v>66</v>
      </c>
      <c r="B38" s="32"/>
      <c r="C38" s="32"/>
      <c r="D38" s="32"/>
      <c r="E38" s="32"/>
      <c r="F38" s="32"/>
      <c r="G38" s="32"/>
      <c r="H38" s="33"/>
      <c r="I38" s="19"/>
      <c r="J38" s="19"/>
      <c r="K38" s="19"/>
      <c r="L38" s="32"/>
      <c r="M38" s="37"/>
      <c r="N38" s="35"/>
      <c r="O38" s="35"/>
      <c r="P38" s="21"/>
      <c r="Q38" s="21"/>
      <c r="R38" s="36" t="s">
        <v>67</v>
      </c>
    </row>
    <row r="39" spans="1:18" ht="16.5">
      <c r="A39" s="20" t="s">
        <v>68</v>
      </c>
      <c r="B39" s="23">
        <v>800674580059</v>
      </c>
      <c r="C39" s="23">
        <v>426655395584</v>
      </c>
      <c r="D39" s="23">
        <v>334566654955</v>
      </c>
      <c r="E39" s="23">
        <v>208076830544</v>
      </c>
      <c r="F39" s="23">
        <v>158653329844</v>
      </c>
      <c r="G39" s="44">
        <v>93266395450</v>
      </c>
      <c r="H39" s="19">
        <v>53656805227</v>
      </c>
      <c r="I39" s="19">
        <v>37873184183</v>
      </c>
      <c r="J39" s="19">
        <v>32786432837</v>
      </c>
      <c r="K39" s="19">
        <v>30467567834</v>
      </c>
      <c r="L39" s="19">
        <v>25830298562</v>
      </c>
      <c r="M39" s="19">
        <v>31812719756</v>
      </c>
      <c r="N39" s="19">
        <v>54015863558</v>
      </c>
      <c r="O39" s="19">
        <v>42702687874</v>
      </c>
      <c r="P39" s="19">
        <v>22238028502</v>
      </c>
      <c r="Q39" s="19">
        <v>3877919975</v>
      </c>
      <c r="R39" s="19" t="s">
        <v>67</v>
      </c>
    </row>
    <row r="40" spans="1:18" ht="16.5">
      <c r="A40" s="20" t="s">
        <v>69</v>
      </c>
      <c r="B40" s="23">
        <v>1891640973</v>
      </c>
      <c r="C40" s="23">
        <v>1536607645</v>
      </c>
      <c r="D40" s="23">
        <v>7991354478</v>
      </c>
      <c r="E40" s="23">
        <v>2191353988</v>
      </c>
      <c r="F40" s="23">
        <v>745570673</v>
      </c>
      <c r="G40" s="44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 t="s">
        <v>70</v>
      </c>
    </row>
    <row r="41" spans="1:18" ht="18.75">
      <c r="A41" s="21" t="s">
        <v>71</v>
      </c>
      <c r="B41" s="23">
        <v>8223506236</v>
      </c>
      <c r="C41" s="23">
        <v>5447438533</v>
      </c>
      <c r="D41" s="23">
        <v>3361400168</v>
      </c>
      <c r="E41" s="23">
        <v>2106145511</v>
      </c>
      <c r="F41" s="23">
        <v>1247687648</v>
      </c>
      <c r="G41" s="25">
        <v>373512697</v>
      </c>
      <c r="H41" s="25">
        <v>237737774</v>
      </c>
      <c r="I41" s="25">
        <v>157843161</v>
      </c>
      <c r="J41" s="25">
        <f>112602354-23742839</f>
        <v>88859515</v>
      </c>
      <c r="K41" s="25">
        <v>88859515</v>
      </c>
      <c r="L41" s="25">
        <v>403661688</v>
      </c>
      <c r="M41" s="43">
        <v>311109552</v>
      </c>
      <c r="N41" s="43">
        <v>208436003</v>
      </c>
      <c r="O41" s="43">
        <v>117975479</v>
      </c>
      <c r="P41" s="43">
        <v>40607075</v>
      </c>
      <c r="Q41" s="43">
        <v>0</v>
      </c>
      <c r="R41" s="31" t="s">
        <v>72</v>
      </c>
    </row>
    <row r="42" spans="1:18" ht="16.5">
      <c r="A42" s="26" t="s">
        <v>73</v>
      </c>
      <c r="B42" s="27">
        <f t="shared" ref="B42:G42" si="6">SUM(B39:B41)</f>
        <v>810789727268</v>
      </c>
      <c r="C42" s="27">
        <f t="shared" si="6"/>
        <v>433639441762</v>
      </c>
      <c r="D42" s="27">
        <f t="shared" si="6"/>
        <v>345919409601</v>
      </c>
      <c r="E42" s="27">
        <f t="shared" si="6"/>
        <v>212374330043</v>
      </c>
      <c r="F42" s="27">
        <f t="shared" si="6"/>
        <v>160646588165</v>
      </c>
      <c r="G42" s="27">
        <f t="shared" si="6"/>
        <v>93639908147</v>
      </c>
      <c r="H42" s="27">
        <f t="shared" ref="H42:Q42" si="7">SUM(H39:H41)</f>
        <v>53894543001</v>
      </c>
      <c r="I42" s="27">
        <f t="shared" si="7"/>
        <v>38031027344</v>
      </c>
      <c r="J42" s="27">
        <f t="shared" si="7"/>
        <v>32875292352</v>
      </c>
      <c r="K42" s="27">
        <f t="shared" si="7"/>
        <v>30556427349</v>
      </c>
      <c r="L42" s="27">
        <f t="shared" si="7"/>
        <v>26233960250</v>
      </c>
      <c r="M42" s="27">
        <f t="shared" si="7"/>
        <v>32123829308</v>
      </c>
      <c r="N42" s="27">
        <f t="shared" si="7"/>
        <v>54224299561</v>
      </c>
      <c r="O42" s="27">
        <f t="shared" si="7"/>
        <v>42820663353</v>
      </c>
      <c r="P42" s="27">
        <f t="shared" si="7"/>
        <v>22278635577</v>
      </c>
      <c r="Q42" s="27">
        <f t="shared" si="7"/>
        <v>3877919975</v>
      </c>
      <c r="R42" s="45" t="s">
        <v>74</v>
      </c>
    </row>
    <row r="43" spans="1:18" s="49" customFormat="1" ht="16.5">
      <c r="A43" s="46"/>
      <c r="B43" s="46"/>
      <c r="C43" s="46"/>
      <c r="D43" s="46"/>
      <c r="E43" s="46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8"/>
    </row>
    <row r="44" spans="1:18" ht="16.5">
      <c r="A44" s="26" t="s">
        <v>75</v>
      </c>
      <c r="B44" s="27">
        <f t="shared" ref="B44:F44" si="8">B42+B36</f>
        <v>7182818174547</v>
      </c>
      <c r="C44" s="27">
        <f t="shared" si="8"/>
        <v>2601510398931</v>
      </c>
      <c r="D44" s="27">
        <f t="shared" si="8"/>
        <v>2367250655271</v>
      </c>
      <c r="E44" s="27">
        <f t="shared" si="8"/>
        <v>1244267343926</v>
      </c>
      <c r="F44" s="27">
        <f t="shared" si="8"/>
        <v>650972885460</v>
      </c>
      <c r="G44" s="27">
        <f>G42+G36</f>
        <v>263902776086</v>
      </c>
      <c r="H44" s="27">
        <f>H42+H36</f>
        <v>174526732762</v>
      </c>
      <c r="I44" s="27">
        <f t="shared" ref="I44:Q44" si="9">I42+I36</f>
        <v>115978941936</v>
      </c>
      <c r="J44" s="27">
        <f t="shared" si="9"/>
        <v>81964162785.399994</v>
      </c>
      <c r="K44" s="27">
        <f t="shared" si="9"/>
        <v>82504741703</v>
      </c>
      <c r="L44" s="27">
        <f t="shared" si="9"/>
        <v>78141672557</v>
      </c>
      <c r="M44" s="27">
        <f t="shared" si="9"/>
        <v>54463187732</v>
      </c>
      <c r="N44" s="27">
        <f t="shared" si="9"/>
        <v>71518626228</v>
      </c>
      <c r="O44" s="27">
        <f t="shared" si="9"/>
        <v>58425144529</v>
      </c>
      <c r="P44" s="27">
        <f t="shared" si="9"/>
        <v>30971655789</v>
      </c>
      <c r="Q44" s="27">
        <f t="shared" si="9"/>
        <v>6928410238</v>
      </c>
      <c r="R44" s="45" t="s">
        <v>76</v>
      </c>
    </row>
    <row r="45" spans="1:18" ht="16.5">
      <c r="A45" s="19"/>
      <c r="B45" s="19"/>
      <c r="C45" s="19"/>
      <c r="D45" s="19"/>
      <c r="E45" s="19"/>
      <c r="F45" s="19"/>
      <c r="G45" s="19"/>
      <c r="H45" s="30"/>
      <c r="I45" s="19"/>
      <c r="J45" s="19"/>
      <c r="K45" s="19"/>
      <c r="L45" s="19"/>
      <c r="M45" s="19"/>
      <c r="N45" s="19"/>
      <c r="O45" s="19"/>
      <c r="P45" s="19"/>
      <c r="Q45" s="19"/>
      <c r="R45" s="19"/>
    </row>
    <row r="46" spans="1:18" ht="16.5">
      <c r="A46" s="32" t="s">
        <v>77</v>
      </c>
      <c r="B46" s="32"/>
      <c r="C46" s="32"/>
      <c r="D46" s="32"/>
      <c r="E46" s="32"/>
      <c r="F46" s="32"/>
      <c r="G46" s="32"/>
      <c r="H46" s="33"/>
      <c r="I46" s="19"/>
      <c r="J46" s="19"/>
      <c r="K46" s="19"/>
      <c r="L46" s="32"/>
      <c r="M46" s="34"/>
      <c r="N46" s="35"/>
      <c r="O46" s="35"/>
      <c r="P46" s="32"/>
      <c r="Q46" s="32"/>
      <c r="R46" s="36" t="s">
        <v>78</v>
      </c>
    </row>
    <row r="47" spans="1:18" ht="16.5">
      <c r="A47" s="21" t="s">
        <v>79</v>
      </c>
      <c r="B47" s="23">
        <v>15000000000</v>
      </c>
      <c r="C47" s="23">
        <v>15000000000</v>
      </c>
      <c r="D47" s="23">
        <v>15000000000</v>
      </c>
      <c r="E47" s="23">
        <v>15000000000</v>
      </c>
      <c r="F47" s="23">
        <v>15000000000</v>
      </c>
      <c r="G47" s="50">
        <v>9561831400</v>
      </c>
      <c r="H47" s="19">
        <v>8499405700</v>
      </c>
      <c r="I47" s="19">
        <v>8499405700</v>
      </c>
      <c r="J47" s="19">
        <v>8499405700</v>
      </c>
      <c r="K47" s="19">
        <v>8499405700</v>
      </c>
      <c r="L47" s="19">
        <v>8499405700</v>
      </c>
      <c r="M47" s="19">
        <v>8112309200</v>
      </c>
      <c r="N47" s="19">
        <v>5461381500</v>
      </c>
      <c r="O47" s="19">
        <v>5000000000</v>
      </c>
      <c r="P47" s="19">
        <v>5000000000</v>
      </c>
      <c r="Q47" s="19">
        <v>5000000000</v>
      </c>
      <c r="R47" s="31" t="s">
        <v>80</v>
      </c>
    </row>
    <row r="48" spans="1:18" ht="16.5">
      <c r="A48" s="21" t="s">
        <v>81</v>
      </c>
      <c r="B48" s="23"/>
      <c r="C48" s="23" t="s">
        <v>24</v>
      </c>
      <c r="D48" s="23" t="s">
        <v>24</v>
      </c>
      <c r="E48" s="23" t="s">
        <v>24</v>
      </c>
      <c r="F48" s="23" t="s">
        <v>24</v>
      </c>
      <c r="G48" s="21" t="s">
        <v>24</v>
      </c>
      <c r="H48" s="21" t="s">
        <v>24</v>
      </c>
      <c r="I48" s="21" t="s">
        <v>24</v>
      </c>
      <c r="J48" s="21" t="s">
        <v>24</v>
      </c>
      <c r="K48" s="21" t="s">
        <v>24</v>
      </c>
      <c r="L48" s="21" t="s">
        <v>24</v>
      </c>
      <c r="M48" s="38">
        <v>-19432704</v>
      </c>
      <c r="N48" s="38">
        <v>0</v>
      </c>
      <c r="O48" s="38">
        <v>0</v>
      </c>
      <c r="P48" s="38">
        <v>0</v>
      </c>
      <c r="Q48" s="38">
        <v>0</v>
      </c>
      <c r="R48" s="31" t="s">
        <v>82</v>
      </c>
    </row>
    <row r="49" spans="1:18" ht="16.5">
      <c r="A49" s="21" t="s">
        <v>83</v>
      </c>
      <c r="B49" s="23">
        <v>7500000000</v>
      </c>
      <c r="C49" s="23">
        <v>7500000000</v>
      </c>
      <c r="D49" s="23">
        <v>7500000000</v>
      </c>
      <c r="E49" s="23">
        <v>3161985644</v>
      </c>
      <c r="F49" s="23">
        <v>1846846951</v>
      </c>
      <c r="G49" s="19">
        <v>641588403</v>
      </c>
      <c r="H49" s="19">
        <v>323162618</v>
      </c>
      <c r="I49" s="19">
        <v>106216923</v>
      </c>
      <c r="J49" s="21" t="s">
        <v>24</v>
      </c>
      <c r="K49" s="21" t="s">
        <v>24</v>
      </c>
      <c r="L49" s="21" t="s">
        <v>24</v>
      </c>
      <c r="M49" s="19">
        <v>66752287</v>
      </c>
      <c r="N49" s="19">
        <v>91537039</v>
      </c>
      <c r="O49" s="19">
        <v>74168069</v>
      </c>
      <c r="P49" s="19">
        <v>29547761</v>
      </c>
      <c r="Q49" s="19">
        <v>0</v>
      </c>
      <c r="R49" s="19" t="s">
        <v>84</v>
      </c>
    </row>
    <row r="50" spans="1:18" ht="16.5">
      <c r="A50" s="21" t="s">
        <v>85</v>
      </c>
      <c r="B50" s="23">
        <v>15000000000</v>
      </c>
      <c r="C50" s="23">
        <v>12193869667</v>
      </c>
      <c r="D50" s="23">
        <v>7164808361</v>
      </c>
      <c r="E50" s="23">
        <v>2520397244</v>
      </c>
      <c r="F50" s="23">
        <v>1205258551</v>
      </c>
      <c r="G50" s="19">
        <v>641588403</v>
      </c>
      <c r="H50" s="19">
        <v>323162618</v>
      </c>
      <c r="I50" s="19">
        <v>106216923</v>
      </c>
      <c r="J50" s="21" t="s">
        <v>24</v>
      </c>
      <c r="K50" s="21" t="s">
        <v>24</v>
      </c>
      <c r="L50" s="21" t="s">
        <v>24</v>
      </c>
      <c r="M50" s="37">
        <v>66752287</v>
      </c>
      <c r="N50" s="38">
        <v>91537039</v>
      </c>
      <c r="O50" s="38">
        <v>74168069</v>
      </c>
      <c r="P50" s="38">
        <v>29547761</v>
      </c>
      <c r="Q50" s="38">
        <v>0</v>
      </c>
      <c r="R50" s="31" t="s">
        <v>86</v>
      </c>
    </row>
    <row r="51" spans="1:18" ht="16.5">
      <c r="A51" s="21" t="s">
        <v>87</v>
      </c>
      <c r="B51" s="19">
        <v>3732625963</v>
      </c>
      <c r="C51" s="19">
        <v>5672239863</v>
      </c>
      <c r="D51" s="19">
        <v>3764560530</v>
      </c>
      <c r="E51" s="19">
        <v>483209939</v>
      </c>
      <c r="F51" s="19">
        <v>244169550</v>
      </c>
      <c r="G51" s="19">
        <v>106572404</v>
      </c>
      <c r="H51" s="19">
        <v>106572404</v>
      </c>
      <c r="I51" s="19">
        <v>106572404</v>
      </c>
      <c r="J51" s="19">
        <v>106572404</v>
      </c>
      <c r="K51" s="19">
        <v>106572404</v>
      </c>
      <c r="L51" s="19">
        <v>106572404</v>
      </c>
      <c r="M51" s="19">
        <v>106572404</v>
      </c>
      <c r="N51" s="19">
        <v>59254703</v>
      </c>
      <c r="O51" s="19">
        <v>0</v>
      </c>
      <c r="P51" s="19">
        <v>0</v>
      </c>
      <c r="Q51" s="19">
        <v>0</v>
      </c>
      <c r="R51" s="19" t="s">
        <v>88</v>
      </c>
    </row>
    <row r="52" spans="1:18" ht="16.5">
      <c r="A52" s="21" t="s">
        <v>89</v>
      </c>
      <c r="B52" s="19"/>
      <c r="C52" s="19"/>
      <c r="D52" s="19"/>
      <c r="E52" s="19"/>
      <c r="F52" s="19">
        <v>0</v>
      </c>
      <c r="G52" s="19">
        <v>212617167</v>
      </c>
      <c r="H52" s="19">
        <v>14031559</v>
      </c>
      <c r="I52" s="19">
        <v>-11158066</v>
      </c>
      <c r="J52" s="19">
        <v>-5548290</v>
      </c>
      <c r="K52" s="19">
        <v>161390</v>
      </c>
      <c r="L52" s="38">
        <v>-292399</v>
      </c>
      <c r="M52" s="38">
        <v>-107188</v>
      </c>
      <c r="N52" s="38">
        <f>-43273</f>
        <v>-43273</v>
      </c>
      <c r="O52" s="38">
        <f>-5402417</f>
        <v>-5402417</v>
      </c>
      <c r="P52" s="38">
        <v>0</v>
      </c>
      <c r="Q52" s="38">
        <v>0</v>
      </c>
      <c r="R52" s="19" t="s">
        <v>90</v>
      </c>
    </row>
    <row r="53" spans="1:18" ht="16.5">
      <c r="A53" s="21" t="s">
        <v>69</v>
      </c>
      <c r="B53" s="23">
        <v>7319026833</v>
      </c>
      <c r="C53" s="23">
        <v>266864895</v>
      </c>
      <c r="D53" s="23">
        <v>336654369</v>
      </c>
      <c r="E53" s="23">
        <v>2318961456</v>
      </c>
      <c r="F53" s="23">
        <v>623442302</v>
      </c>
      <c r="G53" s="19"/>
      <c r="H53" s="19"/>
      <c r="I53" s="19"/>
      <c r="J53" s="19"/>
      <c r="K53" s="19"/>
      <c r="L53" s="38"/>
      <c r="M53" s="38"/>
      <c r="N53" s="38"/>
      <c r="O53" s="38"/>
      <c r="P53" s="38"/>
      <c r="Q53" s="38"/>
      <c r="R53" s="19" t="s">
        <v>70</v>
      </c>
    </row>
    <row r="54" spans="1:18" ht="16.5">
      <c r="A54" s="21" t="s">
        <v>91</v>
      </c>
      <c r="B54" s="23">
        <v>568075899510</v>
      </c>
      <c r="C54" s="23">
        <v>108115043985</v>
      </c>
      <c r="D54" s="23">
        <v>111578579010</v>
      </c>
      <c r="E54" s="23">
        <v>51289900810</v>
      </c>
      <c r="F54" s="23">
        <v>10054409310</v>
      </c>
      <c r="G54" s="19">
        <v>10369409310</v>
      </c>
      <c r="H54" s="19">
        <v>17024039548</v>
      </c>
      <c r="I54" s="19">
        <v>9571876911</v>
      </c>
      <c r="J54" s="19">
        <v>4555685588</v>
      </c>
      <c r="K54" s="19">
        <v>2832024983</v>
      </c>
      <c r="L54" s="19">
        <v>801603428</v>
      </c>
      <c r="M54" s="19">
        <v>242955676</v>
      </c>
      <c r="N54" s="19">
        <v>-196704361</v>
      </c>
      <c r="O54" s="19">
        <f>-275227179</f>
        <v>-275227179</v>
      </c>
      <c r="P54" s="19">
        <f>-239139217</f>
        <v>-239139217</v>
      </c>
      <c r="Q54" s="19">
        <v>-151533808</v>
      </c>
      <c r="R54" s="19" t="s">
        <v>92</v>
      </c>
    </row>
    <row r="55" spans="1:18" ht="18.75">
      <c r="A55" s="21" t="s">
        <v>93</v>
      </c>
      <c r="B55" s="23">
        <v>93072449876</v>
      </c>
      <c r="C55" s="23">
        <v>61558539096</v>
      </c>
      <c r="D55" s="23">
        <v>32692383138</v>
      </c>
      <c r="E55" s="23">
        <v>10117117328</v>
      </c>
      <c r="F55" s="23">
        <v>4369003062</v>
      </c>
      <c r="G55" s="19">
        <v>3639243161</v>
      </c>
      <c r="H55" s="19">
        <v>471752797</v>
      </c>
      <c r="I55" s="25">
        <v>-3171225892</v>
      </c>
      <c r="J55" s="25">
        <v>-3788416801.25</v>
      </c>
      <c r="K55" s="25">
        <v>-1853905832</v>
      </c>
      <c r="L55" s="25">
        <v>-20889810</v>
      </c>
      <c r="M55" s="43">
        <v>253591993</v>
      </c>
      <c r="N55" s="43">
        <v>429235156</v>
      </c>
      <c r="O55" s="43">
        <v>313045802</v>
      </c>
      <c r="P55" s="43">
        <v>99033738</v>
      </c>
      <c r="Q55" s="43">
        <v>-64212631</v>
      </c>
      <c r="R55" s="19" t="s">
        <v>94</v>
      </c>
    </row>
    <row r="56" spans="1:18" s="51" customFormat="1" ht="16.5">
      <c r="A56" s="26" t="s">
        <v>95</v>
      </c>
      <c r="B56" s="27">
        <f>SUM(B53:B55,B47:B52)</f>
        <v>709700002182</v>
      </c>
      <c r="C56" s="27">
        <f>SUM(C53:C55,C47:C52)</f>
        <v>210306557506</v>
      </c>
      <c r="D56" s="27">
        <f>SUM(D53:D55,D47:D52)</f>
        <v>178036985408</v>
      </c>
      <c r="E56" s="27">
        <f>SUM(E53:E55,E47:E52)</f>
        <v>84891572421</v>
      </c>
      <c r="F56" s="27">
        <f>SUM(F53:F55,F47:F52)</f>
        <v>33343129726</v>
      </c>
      <c r="G56" s="27">
        <f t="shared" ref="G56:Q56" si="10">SUM(G54:G55,G47:G52)</f>
        <v>25172850248</v>
      </c>
      <c r="H56" s="27">
        <f t="shared" si="10"/>
        <v>26762127244</v>
      </c>
      <c r="I56" s="27">
        <f t="shared" si="10"/>
        <v>15207904903</v>
      </c>
      <c r="J56" s="27">
        <f t="shared" si="10"/>
        <v>9367698600.75</v>
      </c>
      <c r="K56" s="27">
        <f t="shared" si="10"/>
        <v>9584258645</v>
      </c>
      <c r="L56" s="27">
        <f t="shared" si="10"/>
        <v>9386399323</v>
      </c>
      <c r="M56" s="27">
        <f t="shared" si="10"/>
        <v>8829393955</v>
      </c>
      <c r="N56" s="28">
        <f t="shared" si="10"/>
        <v>5936197803</v>
      </c>
      <c r="O56" s="28">
        <f t="shared" si="10"/>
        <v>5180752344</v>
      </c>
      <c r="P56" s="28">
        <f t="shared" si="10"/>
        <v>4918990043</v>
      </c>
      <c r="Q56" s="28">
        <f t="shared" si="10"/>
        <v>4784253561</v>
      </c>
      <c r="R56" s="29" t="s">
        <v>96</v>
      </c>
    </row>
    <row r="57" spans="1:18" s="52" customFormat="1" ht="18.75">
      <c r="A57" s="38" t="s">
        <v>97</v>
      </c>
      <c r="B57" s="38"/>
      <c r="C57" s="38"/>
      <c r="D57" s="38"/>
      <c r="E57" s="38"/>
      <c r="F57" s="24"/>
      <c r="G57" s="24" t="s">
        <v>24</v>
      </c>
      <c r="H57" s="24" t="s">
        <v>24</v>
      </c>
      <c r="I57" s="24" t="s">
        <v>24</v>
      </c>
      <c r="J57" s="24" t="s">
        <v>24</v>
      </c>
      <c r="K57" s="24" t="s">
        <v>24</v>
      </c>
      <c r="L57" s="43">
        <v>30950281</v>
      </c>
      <c r="M57" s="43">
        <v>29235006</v>
      </c>
      <c r="N57" s="43">
        <v>29913456</v>
      </c>
      <c r="O57" s="43">
        <v>0</v>
      </c>
      <c r="P57" s="43">
        <v>0</v>
      </c>
      <c r="Q57" s="43">
        <v>0</v>
      </c>
      <c r="R57" s="31" t="s">
        <v>98</v>
      </c>
    </row>
    <row r="58" spans="1:18" ht="16.5">
      <c r="A58" s="26" t="s">
        <v>99</v>
      </c>
      <c r="B58" s="27">
        <f t="shared" ref="B58" si="11">SUM(B56:B57)</f>
        <v>709700002182</v>
      </c>
      <c r="C58" s="27">
        <f t="shared" ref="C58:Q58" si="12">SUM(C56:C57)</f>
        <v>210306557506</v>
      </c>
      <c r="D58" s="27">
        <f t="shared" si="12"/>
        <v>178036985408</v>
      </c>
      <c r="E58" s="27">
        <f t="shared" si="12"/>
        <v>84891572421</v>
      </c>
      <c r="F58" s="27">
        <f t="shared" si="12"/>
        <v>33343129726</v>
      </c>
      <c r="G58" s="27">
        <f t="shared" si="12"/>
        <v>25172850248</v>
      </c>
      <c r="H58" s="27">
        <f t="shared" si="12"/>
        <v>26762127244</v>
      </c>
      <c r="I58" s="27">
        <f t="shared" si="12"/>
        <v>15207904903</v>
      </c>
      <c r="J58" s="27">
        <f t="shared" si="12"/>
        <v>9367698600.75</v>
      </c>
      <c r="K58" s="27">
        <f t="shared" si="12"/>
        <v>9584258645</v>
      </c>
      <c r="L58" s="27">
        <f t="shared" si="12"/>
        <v>9417349604</v>
      </c>
      <c r="M58" s="27">
        <f t="shared" si="12"/>
        <v>8858628961</v>
      </c>
      <c r="N58" s="28">
        <f t="shared" si="12"/>
        <v>5966111259</v>
      </c>
      <c r="O58" s="28">
        <f t="shared" si="12"/>
        <v>5180752344</v>
      </c>
      <c r="P58" s="28">
        <f t="shared" si="12"/>
        <v>4918990043</v>
      </c>
      <c r="Q58" s="28">
        <f t="shared" si="12"/>
        <v>4784253561</v>
      </c>
      <c r="R58" s="29" t="s">
        <v>96</v>
      </c>
    </row>
    <row r="59" spans="1:18" ht="16.5">
      <c r="A59" s="53"/>
      <c r="B59" s="53"/>
      <c r="C59" s="53"/>
      <c r="D59" s="53"/>
      <c r="E59" s="53"/>
      <c r="F59" s="53"/>
      <c r="G59" s="53"/>
      <c r="H59" s="54"/>
      <c r="I59" s="19"/>
      <c r="J59" s="19"/>
      <c r="K59" s="19"/>
      <c r="L59" s="53"/>
      <c r="M59" s="55"/>
      <c r="N59" s="56"/>
      <c r="O59" s="56"/>
      <c r="P59" s="57"/>
      <c r="Q59" s="57"/>
      <c r="R59" s="57"/>
    </row>
    <row r="60" spans="1:18" ht="16.5">
      <c r="A60" s="58" t="s">
        <v>100</v>
      </c>
      <c r="B60" s="59">
        <f t="shared" ref="B60:N60" si="13">B58+B44</f>
        <v>7892518176729</v>
      </c>
      <c r="C60" s="59">
        <f t="shared" si="13"/>
        <v>2811816956437</v>
      </c>
      <c r="D60" s="59">
        <f t="shared" si="13"/>
        <v>2545287640679</v>
      </c>
      <c r="E60" s="59">
        <f t="shared" si="13"/>
        <v>1329158916347</v>
      </c>
      <c r="F60" s="59">
        <f t="shared" si="13"/>
        <v>684316015186</v>
      </c>
      <c r="G60" s="59">
        <f t="shared" si="13"/>
        <v>289075626334</v>
      </c>
      <c r="H60" s="59">
        <f t="shared" si="13"/>
        <v>201288860006</v>
      </c>
      <c r="I60" s="59">
        <f t="shared" si="13"/>
        <v>131186846839</v>
      </c>
      <c r="J60" s="59">
        <f t="shared" si="13"/>
        <v>91331861386.149994</v>
      </c>
      <c r="K60" s="59">
        <f t="shared" si="13"/>
        <v>92089000348</v>
      </c>
      <c r="L60" s="59">
        <f t="shared" si="13"/>
        <v>87559022161</v>
      </c>
      <c r="M60" s="59">
        <f t="shared" si="13"/>
        <v>63321816693</v>
      </c>
      <c r="N60" s="60">
        <f t="shared" si="13"/>
        <v>77484737487</v>
      </c>
      <c r="O60" s="60">
        <f>SUM(O56,O44)</f>
        <v>63605896873</v>
      </c>
      <c r="P60" s="60">
        <f>SUM(P56,P44)</f>
        <v>35890645832</v>
      </c>
      <c r="Q60" s="60">
        <f>SUM(Q56,Q44)</f>
        <v>11712663799</v>
      </c>
      <c r="R60" s="61" t="s">
        <v>101</v>
      </c>
    </row>
    <row r="61" spans="1:18">
      <c r="A61" s="1"/>
      <c r="B61" s="1"/>
      <c r="C61" s="1"/>
      <c r="D61" s="1"/>
      <c r="E61" s="1"/>
      <c r="F61" s="1"/>
      <c r="G61" s="1"/>
      <c r="I61" s="1"/>
      <c r="J61" s="1"/>
      <c r="K61" s="1"/>
      <c r="L61" s="1"/>
      <c r="M61" s="62"/>
      <c r="N61" s="1"/>
      <c r="O61" s="1"/>
      <c r="P61" s="1"/>
      <c r="Q61" s="1"/>
      <c r="R61" s="1"/>
    </row>
    <row r="62" spans="1:18">
      <c r="A62" s="1"/>
      <c r="B62" s="62">
        <f t="shared" ref="B62:Q62" si="14">B60-B24</f>
        <v>0</v>
      </c>
      <c r="C62" s="62">
        <f>C60-C24</f>
        <v>0</v>
      </c>
      <c r="D62" s="62">
        <f t="shared" si="14"/>
        <v>0</v>
      </c>
      <c r="E62" s="62">
        <f t="shared" si="14"/>
        <v>0</v>
      </c>
      <c r="F62" s="62">
        <f t="shared" si="14"/>
        <v>0</v>
      </c>
      <c r="G62" s="62">
        <f t="shared" si="14"/>
        <v>0</v>
      </c>
      <c r="H62" s="62">
        <f t="shared" si="14"/>
        <v>0</v>
      </c>
      <c r="I62" s="62">
        <f t="shared" si="14"/>
        <v>0</v>
      </c>
      <c r="J62" s="62">
        <f t="shared" si="14"/>
        <v>0.220001220703125</v>
      </c>
      <c r="K62" s="62">
        <f t="shared" si="14"/>
        <v>0</v>
      </c>
      <c r="L62" s="62">
        <f t="shared" si="14"/>
        <v>1</v>
      </c>
      <c r="M62" s="62">
        <f t="shared" si="14"/>
        <v>0</v>
      </c>
      <c r="N62" s="62">
        <f t="shared" si="14"/>
        <v>0</v>
      </c>
      <c r="O62" s="62">
        <f t="shared" si="14"/>
        <v>0</v>
      </c>
      <c r="P62" s="62">
        <f t="shared" si="14"/>
        <v>0</v>
      </c>
      <c r="Q62" s="62">
        <f t="shared" si="14"/>
        <v>0</v>
      </c>
    </row>
    <row r="63" spans="1:18" hidden="1">
      <c r="A63" s="1"/>
      <c r="B63" s="1"/>
      <c r="C63" s="1"/>
      <c r="D63" s="1"/>
      <c r="E63" s="1"/>
      <c r="F63" s="1"/>
      <c r="G63" s="1"/>
      <c r="I63" s="1"/>
      <c r="J63" s="1"/>
      <c r="K63" s="1"/>
      <c r="L63" s="63">
        <f t="shared" ref="L63:Q63" si="15">L60-L24</f>
        <v>1</v>
      </c>
      <c r="M63" s="63">
        <f t="shared" si="15"/>
        <v>0</v>
      </c>
      <c r="N63" s="63">
        <f t="shared" si="15"/>
        <v>0</v>
      </c>
      <c r="O63" s="63">
        <f t="shared" si="15"/>
        <v>0</v>
      </c>
      <c r="P63" s="63">
        <f t="shared" si="15"/>
        <v>0</v>
      </c>
      <c r="Q63" s="63">
        <f t="shared" si="15"/>
        <v>0</v>
      </c>
      <c r="R63" s="63"/>
    </row>
    <row r="64" spans="1:18" hidden="1">
      <c r="A64" s="1" t="s">
        <v>102</v>
      </c>
      <c r="B64" s="1"/>
      <c r="C64" s="1"/>
      <c r="D64" s="1"/>
      <c r="E64" s="1"/>
      <c r="F64" s="1"/>
      <c r="G64" s="1"/>
      <c r="I64" s="1"/>
      <c r="J64" s="1"/>
      <c r="K64" s="1"/>
      <c r="L64" s="64">
        <f t="shared" ref="L64:Q64" si="16">SUM(L27:L28)</f>
        <v>44583052434</v>
      </c>
      <c r="M64" s="64">
        <f t="shared" si="16"/>
        <v>11083876605</v>
      </c>
      <c r="N64" s="64">
        <f t="shared" si="16"/>
        <v>13907174928</v>
      </c>
      <c r="O64" s="64">
        <f t="shared" si="16"/>
        <v>9527541255</v>
      </c>
      <c r="P64" s="64">
        <f t="shared" si="16"/>
        <v>5538280400</v>
      </c>
      <c r="Q64" s="64">
        <f t="shared" si="16"/>
        <v>1008198094</v>
      </c>
      <c r="R64" s="64"/>
    </row>
    <row r="65" spans="10:13">
      <c r="M65" s="65"/>
    </row>
    <row r="66" spans="10:13">
      <c r="M66" s="65"/>
    </row>
    <row r="67" spans="10:13">
      <c r="J67" s="66"/>
      <c r="K67" s="66"/>
      <c r="M67" s="65"/>
    </row>
    <row r="68" spans="10:13">
      <c r="M68" s="65"/>
    </row>
    <row r="69" spans="10:13">
      <c r="M69" s="65"/>
    </row>
    <row r="70" spans="10:13">
      <c r="M70" s="65"/>
    </row>
    <row r="71" spans="10:13">
      <c r="M71" s="65"/>
    </row>
    <row r="72" spans="10:13">
      <c r="M72" s="65"/>
    </row>
    <row r="73" spans="10:13">
      <c r="M73" s="65"/>
    </row>
    <row r="74" spans="10:13">
      <c r="M74" s="65"/>
    </row>
    <row r="75" spans="10:13">
      <c r="M75" s="65"/>
    </row>
    <row r="76" spans="10:13">
      <c r="M76" s="65"/>
    </row>
    <row r="77" spans="10:13">
      <c r="M77" s="65"/>
    </row>
    <row r="78" spans="10:13">
      <c r="M78" s="65"/>
    </row>
    <row r="79" spans="10:13">
      <c r="M79" s="65"/>
    </row>
    <row r="80" spans="10:13">
      <c r="M80" s="65"/>
    </row>
    <row r="81" spans="13:13">
      <c r="M81" s="65"/>
    </row>
    <row r="82" spans="13:13">
      <c r="M82" s="65"/>
    </row>
    <row r="83" spans="13:13">
      <c r="M83" s="65"/>
    </row>
    <row r="84" spans="13:13">
      <c r="M84" s="65"/>
    </row>
    <row r="85" spans="13:13">
      <c r="M85" s="65"/>
    </row>
    <row r="86" spans="13:13">
      <c r="M86" s="65"/>
    </row>
    <row r="87" spans="13:13">
      <c r="M87" s="65"/>
    </row>
    <row r="88" spans="13:13">
      <c r="M88" s="65"/>
    </row>
    <row r="89" spans="13:13">
      <c r="M89" s="65"/>
    </row>
    <row r="90" spans="13:13">
      <c r="M90" s="65"/>
    </row>
  </sheetData>
  <mergeCells count="1">
    <mergeCell ref="C4:E4"/>
  </mergeCells>
  <pageMargins left="0.70866141732283472" right="0.70866141732283472" top="0.74803149606299213" bottom="0.74803149606299213" header="0.31496062992125984" footer="0.31496062992125984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قائمة المركز المالي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aajaj</dc:creator>
  <cp:lastModifiedBy>aajaj</cp:lastModifiedBy>
  <dcterms:created xsi:type="dcterms:W3CDTF">2024-06-26T09:14:13Z</dcterms:created>
  <dcterms:modified xsi:type="dcterms:W3CDTF">2024-06-26T09:14:39Z</dcterms:modified>
</cp:coreProperties>
</file>